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4850" windowHeight="7500" activeTab="0"/>
  </bookViews>
  <sheets>
    <sheet name="TS" sheetId="1" r:id="rId1"/>
    <sheet name="TX" sheetId="2" r:id="rId2"/>
    <sheet name="TH" sheetId="3" state="hidden" r:id="rId3"/>
  </sheets>
  <definedNames>
    <definedName name="_xlnm._FilterDatabase" localSheetId="0" hidden="1">'TS'!$A$11:$BV$16</definedName>
    <definedName name="_xlnm._FilterDatabase" localSheetId="1" hidden="1">'TX'!$A$13:$CE$88</definedName>
  </definedNames>
  <calcPr fullCalcOnLoad="1"/>
</workbook>
</file>

<file path=xl/sharedStrings.xml><?xml version="1.0" encoding="utf-8"?>
<sst xmlns="http://schemas.openxmlformats.org/spreadsheetml/2006/main" count="695" uniqueCount="324">
  <si>
    <t>DANH SÁCH CÁN BỘ, CÔNG CHỨC, VIÊN CHỨC ĐỀ NGHỊ NÂNG BẬC LƯƠNG TRƯỚC THỜI HẠN</t>
  </si>
  <si>
    <t>Họ và tên</t>
  </si>
  <si>
    <t>Năm sinh</t>
  </si>
  <si>
    <t>Chức vụ, đơn vị công tác</t>
  </si>
  <si>
    <t>Trình độ CM</t>
  </si>
  <si>
    <t>Lương đang hưởng</t>
  </si>
  <si>
    <t>Mã ngạch</t>
  </si>
  <si>
    <t>Bậc</t>
  </si>
  <si>
    <t>Hệ số</t>
  </si>
  <si>
    <t>Thời gian tính nâng bậc</t>
  </si>
  <si>
    <t>Kết quả nâng bậc</t>
  </si>
  <si>
    <t>Cấp độ khen thưởng</t>
  </si>
  <si>
    <t>CƠ QUAN CHỦ QUẢN</t>
  </si>
  <si>
    <t xml:space="preserve">           THỦ TRƯỞNG ĐƠN VỊ</t>
  </si>
  <si>
    <t>TT</t>
  </si>
  <si>
    <t>Số tháng được truy lĩnh</t>
  </si>
  <si>
    <t>DANH SÁCH CÁN BỘ, CÔNG CHỨC (HOẶC VIÊN CHỨC) ĐỀ NGHỊ NÂNG BẬC THƯỜNG XUYÊN</t>
  </si>
  <si>
    <t>QLNN</t>
  </si>
  <si>
    <t>SN</t>
  </si>
  <si>
    <t>Tên đơn vị</t>
  </si>
  <si>
    <t>Chỉ tiêu</t>
  </si>
  <si>
    <t>Sổ đã nâng</t>
  </si>
  <si>
    <t>nâng lương</t>
  </si>
  <si>
    <t xml:space="preserve">trước thời </t>
  </si>
  <si>
    <t>lương thường xuyên</t>
  </si>
  <si>
    <t>lương trước thời hạn</t>
  </si>
  <si>
    <t>Tổng số</t>
  </si>
  <si>
    <t xml:space="preserve">Chỉ tiêu </t>
  </si>
  <si>
    <t>để nghỉ hưu</t>
  </si>
  <si>
    <t>trước t/hạn</t>
  </si>
  <si>
    <t>sớm (10%)</t>
  </si>
  <si>
    <t>hạn</t>
  </si>
  <si>
    <t>Biên chế</t>
  </si>
  <si>
    <t>có mặt</t>
  </si>
  <si>
    <t xml:space="preserve">đến </t>
  </si>
  <si>
    <t>chế độ</t>
  </si>
  <si>
    <t>còn lại</t>
  </si>
  <si>
    <t>Biểu 02/NLTTH</t>
  </si>
  <si>
    <t>Biểu số 03/THNL</t>
  </si>
  <si>
    <t>Thời gian tính nâng bậc lần sau</t>
  </si>
  <si>
    <t>Số tháng đề nghị nâng bậc lương trước thời hạn</t>
  </si>
  <si>
    <t>SỞ Y TẾ TỈNH VĨNH PHÚC</t>
  </si>
  <si>
    <t>BSCKI</t>
  </si>
  <si>
    <t>V.08.01.03</t>
  </si>
  <si>
    <t>% PC thâm niên VK</t>
  </si>
  <si>
    <t>HS chênh lệch BL (nếu có)</t>
  </si>
  <si>
    <t>Tiền lương tăng thêm do nâng bậc 1 tháng (1.000đ)</t>
  </si>
  <si>
    <t>Phụ cấp tăng thêm do nâng bậc 1 tháng (1.000đ)</t>
  </si>
  <si>
    <t>Kết quả nâng bậc sớm do</t>
  </si>
  <si>
    <t>người</t>
  </si>
  <si>
    <t>vượt</t>
  </si>
  <si>
    <t>khung</t>
  </si>
  <si>
    <t>được hưởng</t>
  </si>
  <si>
    <t>Tổng tiền</t>
  </si>
  <si>
    <t>truy lĩnh</t>
  </si>
  <si>
    <t>hết tháng</t>
  </si>
  <si>
    <t>I</t>
  </si>
  <si>
    <t>N©ng l­¬ng th­êng xuyªn</t>
  </si>
  <si>
    <t>Thạc sĩ</t>
  </si>
  <si>
    <t>Bác sĩ</t>
  </si>
  <si>
    <t>ĐDTC</t>
  </si>
  <si>
    <t>6/14</t>
  </si>
  <si>
    <t>02/14</t>
  </si>
  <si>
    <t>1/14</t>
  </si>
  <si>
    <t>2</t>
  </si>
  <si>
    <t>NHS . TH</t>
  </si>
  <si>
    <t>DS - TC</t>
  </si>
  <si>
    <t>Hộ lý</t>
  </si>
  <si>
    <t>CN. KT</t>
  </si>
  <si>
    <t>06.031</t>
  </si>
  <si>
    <t>Tæng</t>
  </si>
  <si>
    <t>TÝnh h­ëng phô cÊp th©m niªn v­ît khung</t>
  </si>
  <si>
    <t>3/15</t>
  </si>
  <si>
    <t>01.010</t>
  </si>
  <si>
    <t>Lái xe</t>
  </si>
  <si>
    <t>BỆNH VIỆN ĐA KHOA TỈNH</t>
  </si>
  <si>
    <t>V.08.05.13</t>
  </si>
  <si>
    <t>V.08.01.02</t>
  </si>
  <si>
    <t>V.08.05.12</t>
  </si>
  <si>
    <t>V.08.06.16</t>
  </si>
  <si>
    <t>V.08.07.19</t>
  </si>
  <si>
    <t>V.08.08.23</t>
  </si>
  <si>
    <t>THỦ TRƯỞNG ĐƠN VỊ</t>
  </si>
  <si>
    <t>Nội A</t>
  </si>
  <si>
    <t>Cấp cứu</t>
  </si>
  <si>
    <t>Ngoại tổng hợp</t>
  </si>
  <si>
    <t>Thận nhân tạo</t>
  </si>
  <si>
    <t>Sơ sinh</t>
  </si>
  <si>
    <t>Gây mê hồi sức</t>
  </si>
  <si>
    <t>Phụ sản</t>
  </si>
  <si>
    <t>Mắt</t>
  </si>
  <si>
    <t>Nhi</t>
  </si>
  <si>
    <t>Nội thần kinh</t>
  </si>
  <si>
    <t>Khám bệnh</t>
  </si>
  <si>
    <t>Nội tim mạch</t>
  </si>
  <si>
    <t>Kiểm soát nhiễm khuẩn</t>
  </si>
  <si>
    <t>Dược</t>
  </si>
  <si>
    <t>Hành chính quản trị</t>
  </si>
  <si>
    <t>Tổng cộng</t>
  </si>
  <si>
    <t>Bệnh viện đa khoa tỉnh Vĩnh Phúc</t>
  </si>
  <si>
    <t>hoàn thành XSNV</t>
  </si>
  <si>
    <t>Nội tiêu hóa</t>
  </si>
  <si>
    <t>Hồi sức tích cực chống độc</t>
  </si>
  <si>
    <t>Tai mũi họng</t>
  </si>
  <si>
    <t>Huyết học vi sinh</t>
  </si>
  <si>
    <t>Tài chính kế toán</t>
  </si>
  <si>
    <t>BSCKII</t>
  </si>
  <si>
    <t>ĐDĐH</t>
  </si>
  <si>
    <t>ĐDCĐ</t>
  </si>
  <si>
    <t>KTV.CĐ</t>
  </si>
  <si>
    <t>6/15</t>
  </si>
  <si>
    <t>26/3/83</t>
  </si>
  <si>
    <t>4/15</t>
  </si>
  <si>
    <t>Nguyễn Thị Hoa</t>
  </si>
  <si>
    <t>Ng. Thị Thuý Hằng</t>
  </si>
  <si>
    <t>19/12/78</t>
  </si>
  <si>
    <t>Trần Quốc Dũng</t>
  </si>
  <si>
    <t>05/12/84</t>
  </si>
  <si>
    <t>Kỹ sư</t>
  </si>
  <si>
    <t>13a.095</t>
  </si>
  <si>
    <t>2/14</t>
  </si>
  <si>
    <t>05/15</t>
  </si>
  <si>
    <t>1/15</t>
  </si>
  <si>
    <t>5/15</t>
  </si>
  <si>
    <t>Chẩn đoán hình ảnh</t>
  </si>
  <si>
    <t>Dinh dưỡng</t>
  </si>
  <si>
    <t>-</t>
  </si>
  <si>
    <t>Phụ cấp tăng thêm một tháng do nâng bậc(1000 đ)</t>
  </si>
  <si>
    <t>Tiền tăng thêm một tháng do nâng bậc (1000 đ)</t>
  </si>
  <si>
    <t>Tổng</t>
  </si>
  <si>
    <t>31/12/2016</t>
  </si>
  <si>
    <t>Vĩnh Phúc, ngày        tháng 10 năm 2016</t>
  </si>
  <si>
    <t>Vĩnh Phúc, ngày 17 tháng 10 năm 2016</t>
  </si>
  <si>
    <t>BIỂU TỔNG HỢP NÂNG BẬC LƯƠNG 6 THÁNG CUỐI NĂM 2016</t>
  </si>
  <si>
    <t>12/2016</t>
  </si>
  <si>
    <t xml:space="preserve"> ( Kèm theo Công văn số 745/CV-BV ngày 17 tháng 10 năm 2016 của Bệnh viện đa khoa tỉnh Vĩnh Phúc )</t>
  </si>
  <si>
    <t>HS chệnh lệch bảo lưu</t>
  </si>
  <si>
    <t>Dương Văn Thùy</t>
  </si>
  <si>
    <t>25/5/71</t>
  </si>
  <si>
    <t>Giải phẫu bệnh</t>
  </si>
  <si>
    <t>Lê Hồng Lương</t>
  </si>
  <si>
    <t>28/3/1967</t>
  </si>
  <si>
    <t>Ng. Thị Thu Hương</t>
  </si>
  <si>
    <t>Tô Quang Hưng</t>
  </si>
  <si>
    <t>27/10/75</t>
  </si>
  <si>
    <t>3/14</t>
  </si>
  <si>
    <t>3/16</t>
  </si>
  <si>
    <t>Ngô Mạnh Hà</t>
  </si>
  <si>
    <t>Nguyễn Quang Kính</t>
  </si>
  <si>
    <t>Bùi Văn Khang</t>
  </si>
  <si>
    <t>19/04/81</t>
  </si>
  <si>
    <t>01/15</t>
  </si>
  <si>
    <t>Nguyễn Văn Tuyên</t>
  </si>
  <si>
    <t>14/7/1987</t>
  </si>
  <si>
    <t>04/14</t>
  </si>
  <si>
    <t>Trần Thị Huệ</t>
  </si>
  <si>
    <t>01/16</t>
  </si>
  <si>
    <t>Lê Thị Hồng Nhâm</t>
  </si>
  <si>
    <t>Ng. Thị Vân Anh</t>
  </si>
  <si>
    <t>6/10/79</t>
  </si>
  <si>
    <t>Nguyễn Thị Thuận</t>
  </si>
  <si>
    <t>11/1/78</t>
  </si>
  <si>
    <t>25/12/85</t>
  </si>
  <si>
    <t>Khổng Thị Thuý Lan</t>
  </si>
  <si>
    <t>17/06/87</t>
  </si>
  <si>
    <t>Trần Thị Tuyết</t>
  </si>
  <si>
    <t>20/07/86</t>
  </si>
  <si>
    <t>Phùng Văn Thủy</t>
  </si>
  <si>
    <t>Trần Thị Xuân Thanh</t>
  </si>
  <si>
    <t>19/09/85</t>
  </si>
  <si>
    <t>Phạm Thị Hậu</t>
  </si>
  <si>
    <t>Vũ Thị Thanh Hằng</t>
  </si>
  <si>
    <t>18/10/74</t>
  </si>
  <si>
    <t>Đỗ Thị Lan</t>
  </si>
  <si>
    <t>2/9/77</t>
  </si>
  <si>
    <t>Hoàng Thu Trang</t>
  </si>
  <si>
    <t>18/10/82</t>
  </si>
  <si>
    <t>Tạ Thị Thu</t>
  </si>
  <si>
    <t>15/08/77</t>
  </si>
  <si>
    <t>Trương Thành Dũng</t>
  </si>
  <si>
    <t>30/01/81</t>
  </si>
  <si>
    <t>Nguyễn Kim Đồng</t>
  </si>
  <si>
    <t>18/10/83</t>
  </si>
  <si>
    <t>Ng. Thị Thanh Nhung</t>
  </si>
  <si>
    <t>Nguyễn T Kim Chung Hà</t>
  </si>
  <si>
    <t>Ng.T Cành Nhung</t>
  </si>
  <si>
    <t>20/12/83</t>
  </si>
  <si>
    <t>Đào Thái Dương</t>
  </si>
  <si>
    <t>25/12/84</t>
  </si>
  <si>
    <t xml:space="preserve">Ng. T. Mai Phương </t>
  </si>
  <si>
    <t>30/10/85</t>
  </si>
  <si>
    <t>Đỗ Văn Vinh</t>
  </si>
  <si>
    <t>22/8/83</t>
  </si>
  <si>
    <t>Đào Duy Cường</t>
  </si>
  <si>
    <t>Hoàng Thị Oanh</t>
  </si>
  <si>
    <t>28/12/84</t>
  </si>
  <si>
    <t>Nguyễn Thị Phú</t>
  </si>
  <si>
    <t>13/5/83</t>
  </si>
  <si>
    <t>Lương Kim Huệ</t>
  </si>
  <si>
    <t>Văn Đăng Thành</t>
  </si>
  <si>
    <t>Ngô Thị Hiến</t>
  </si>
  <si>
    <t>28/4/85</t>
  </si>
  <si>
    <t>Tạ Quỳnh Giang</t>
  </si>
  <si>
    <t>22/10/85</t>
  </si>
  <si>
    <t>Đỗ Thị Nga</t>
  </si>
  <si>
    <t>28/5/82</t>
  </si>
  <si>
    <t xml:space="preserve">Nguyễn Thị Mai </t>
  </si>
  <si>
    <t>Khổng Thị PhươngThúy</t>
  </si>
  <si>
    <t>19/3/85</t>
  </si>
  <si>
    <t>Nguyễn Thị Thu Trang</t>
  </si>
  <si>
    <t>Vũ Thị  Hà</t>
  </si>
  <si>
    <t>20/3/87</t>
  </si>
  <si>
    <t>Chu T. Thanh Thủy</t>
  </si>
  <si>
    <t>16/4/74</t>
  </si>
  <si>
    <t>Vũ Thị Thủy</t>
  </si>
  <si>
    <t>NHS  TH</t>
  </si>
  <si>
    <t>Nguyễn T.  Phượng</t>
  </si>
  <si>
    <t>30/3/85</t>
  </si>
  <si>
    <t>Ng. T.Thanh Quý</t>
  </si>
  <si>
    <t>25/1/84</t>
  </si>
  <si>
    <t>Lê Thị An</t>
  </si>
  <si>
    <t>18/12/82</t>
  </si>
  <si>
    <t>Phùng Thị Hương</t>
  </si>
  <si>
    <t>Phạm T Hồng Thanh</t>
  </si>
  <si>
    <t>28/4/83</t>
  </si>
  <si>
    <t>Phạm Thị Mỵ</t>
  </si>
  <si>
    <t>20/2/83</t>
  </si>
  <si>
    <t>Trần Thanh Phong</t>
  </si>
  <si>
    <t>6/9/60</t>
  </si>
  <si>
    <t>Nguyễn Thị Mây</t>
  </si>
  <si>
    <t>Dương Thu Hương</t>
  </si>
  <si>
    <t>10/5/85</t>
  </si>
  <si>
    <t>Dương Thanh Sơn</t>
  </si>
  <si>
    <t>25/12/78</t>
  </si>
  <si>
    <t>13/12/79</t>
  </si>
  <si>
    <t>20/8/66</t>
  </si>
  <si>
    <t>Nguyễn Thị Chi</t>
  </si>
  <si>
    <t>Bùi Như Lạng</t>
  </si>
  <si>
    <t>27/11/57</t>
  </si>
  <si>
    <t>26/8/81</t>
  </si>
  <si>
    <t>24/4/72</t>
  </si>
  <si>
    <t>Đỗ Thi Hoàng Dung</t>
  </si>
  <si>
    <t>Dược tá</t>
  </si>
  <si>
    <t>Phan Đức Thịnh</t>
  </si>
  <si>
    <t>27/11/77</t>
  </si>
  <si>
    <t>Y công</t>
  </si>
  <si>
    <t>Hà Văn Tâm</t>
  </si>
  <si>
    <t>19/4/81</t>
  </si>
  <si>
    <t>Nguyễn Minh Quảng</t>
  </si>
  <si>
    <t>25/10/73</t>
  </si>
  <si>
    <t>NVNX</t>
  </si>
  <si>
    <t>6 THÁNG ĐẦU NĂM 2017</t>
  </si>
  <si>
    <t>Trần Quốc Vị</t>
  </si>
  <si>
    <t>DO HOÀN THÀNH XUẤT SẮC NHIỆM VỤ 6 THÁNG ĐẦU NĂM 2017</t>
  </si>
  <si>
    <t>13.095</t>
  </si>
  <si>
    <t>TK. Giải phẫu bệnh</t>
  </si>
  <si>
    <t>KTV.TC</t>
  </si>
  <si>
    <t>Phạm Thị Dương</t>
  </si>
  <si>
    <t>30/7/70</t>
  </si>
  <si>
    <t>Ngô Thị Thảo</t>
  </si>
  <si>
    <t>2/3/83</t>
  </si>
  <si>
    <t>TK. Hồi sức tích cực chống độc</t>
  </si>
  <si>
    <t>PTK. Hồi sức tích cực chống độc</t>
  </si>
  <si>
    <t>PTK. Cấp cứu</t>
  </si>
  <si>
    <t>Phùng Gia Đoàn</t>
  </si>
  <si>
    <t>26/5/63</t>
  </si>
  <si>
    <t>01/14</t>
  </si>
  <si>
    <t>Truyền Nhiễm</t>
  </si>
  <si>
    <t>Phùng Đắc Thành</t>
  </si>
  <si>
    <t>PTP. Điều Dưỡng</t>
  </si>
  <si>
    <t>Ngô Hữu Thảo</t>
  </si>
  <si>
    <t>13/01/59</t>
  </si>
  <si>
    <t>Bảo vệ</t>
  </si>
  <si>
    <t>01.011</t>
  </si>
  <si>
    <t>Ng. Thị Thanh Thủy</t>
  </si>
  <si>
    <t>KTTH</t>
  </si>
  <si>
    <t>06.032</t>
  </si>
  <si>
    <t>Vũ Thị Ái</t>
  </si>
  <si>
    <t>21/10/69</t>
  </si>
  <si>
    <t>Nguyễn Thanh Huyền</t>
  </si>
  <si>
    <t>Tổng số tiền truy lĩnh đến hết tháng 6/2017</t>
  </si>
  <si>
    <t>3/17</t>
  </si>
  <si>
    <t>01/17</t>
  </si>
  <si>
    <t>.5/17</t>
  </si>
  <si>
    <t>02/17</t>
  </si>
  <si>
    <t>04/17</t>
  </si>
  <si>
    <t>05/17</t>
  </si>
  <si>
    <t>1/17</t>
  </si>
  <si>
    <t>2/17</t>
  </si>
  <si>
    <t>4/17</t>
  </si>
  <si>
    <t>5/17</t>
  </si>
  <si>
    <t>6/17</t>
  </si>
  <si>
    <t>Vĩnh Phúc, ngày 19 tháng  4 năm 2017</t>
  </si>
  <si>
    <t>Vĩnh Phúc, ngày        tháng 4 năm 2017</t>
  </si>
  <si>
    <t xml:space="preserve">                   Tổng số cán bộ, CCVC thuộc biên chế có mặt tại thời điểm báo cáo: 654 người</t>
  </si>
  <si>
    <t xml:space="preserve">                      Tổng số cán bộ, CCVC đề nghị nâng bậc lương TX 6 tháng đầu năm 2017: 67 người</t>
  </si>
  <si>
    <t xml:space="preserve">                      Tổng số cán bộ, CCVC đề nghị nâng bậc lươngVK 6 tháng đầu năm 2017: 03 người</t>
  </si>
  <si>
    <t>Nguyễn Viết Thanh</t>
  </si>
  <si>
    <t>27/2/1962</t>
  </si>
  <si>
    <t>P.GĐ</t>
  </si>
  <si>
    <t xml:space="preserve"> 1/15</t>
  </si>
  <si>
    <t>Hoàng Hữu Việt</t>
  </si>
  <si>
    <t>21/11/72</t>
  </si>
  <si>
    <t>23/2/77</t>
  </si>
  <si>
    <t>03/15</t>
  </si>
  <si>
    <t>Tiền truy lĩnh đến hết tháng 6/2017 (1000 đ)</t>
  </si>
  <si>
    <t xml:space="preserve"> 1/17</t>
  </si>
  <si>
    <t>03/17</t>
  </si>
  <si>
    <t>Bằng khen BCH đảng bộ tỉnh năm 2016</t>
  </si>
  <si>
    <t>Bằng khen UBND tỉnh năm 2013-2014</t>
  </si>
  <si>
    <t>Bằng khen UBND tỉnh năm 2015-2016</t>
  </si>
  <si>
    <t>Bằng khen UBND tỉnh</t>
  </si>
  <si>
    <t>TK. Truyền nhiễm</t>
  </si>
  <si>
    <t>PTK. Khám bệnh</t>
  </si>
  <si>
    <t>TP. Vật tư TTBYT</t>
  </si>
  <si>
    <t>Vĩnh Phúc, ngày        tháng  4 năm 2017</t>
  </si>
  <si>
    <t>5/14</t>
  </si>
  <si>
    <r>
      <t xml:space="preserve">                      Tæng sè c¸n bé, CCVC ®Ò nghÞ n©ng bËc l­¬ng </t>
    </r>
    <r>
      <rPr>
        <sz val="14"/>
        <rFont val="Times New Roman"/>
        <family val="1"/>
      </rPr>
      <t xml:space="preserve">trước thời hạn </t>
    </r>
    <r>
      <rPr>
        <sz val="14"/>
        <rFont val=".VnTime"/>
        <family val="2"/>
      </rPr>
      <t xml:space="preserve">6 th¸ng </t>
    </r>
    <r>
      <rPr>
        <sz val="14"/>
        <rFont val="Times New Roman"/>
        <family val="1"/>
      </rPr>
      <t>đầu</t>
    </r>
    <r>
      <rPr>
        <sz val="14"/>
        <rFont val=".VnTime"/>
        <family val="2"/>
      </rPr>
      <t xml:space="preserve"> n¨m 2017: </t>
    </r>
    <r>
      <rPr>
        <b/>
        <sz val="14"/>
        <rFont val=".VnTime"/>
        <family val="2"/>
      </rPr>
      <t xml:space="preserve">04 </t>
    </r>
    <r>
      <rPr>
        <sz val="14"/>
        <rFont val=".VnTime"/>
        <family val="2"/>
      </rPr>
      <t>ng­êi</t>
    </r>
  </si>
  <si>
    <r>
      <t xml:space="preserve">                   Tæng sè c¸n bé, CCVC thuéc biªn chÕ cã mÆt t¹i thêi ®iÓm b¸o c¸o:</t>
    </r>
    <r>
      <rPr>
        <b/>
        <sz val="14"/>
        <rFont val=".VnTime"/>
        <family val="2"/>
      </rPr>
      <t xml:space="preserve"> 654</t>
    </r>
    <r>
      <rPr>
        <sz val="14"/>
        <rFont val=".VnTime"/>
        <family val="2"/>
      </rPr>
      <t xml:space="preserve"> ng­êi</t>
    </r>
  </si>
  <si>
    <t>Vĩnh Phúc, ngày        tháng         năm 2017</t>
  </si>
  <si>
    <t>KTVT. Phòng Kế hoạch tổng hợp</t>
  </si>
  <si>
    <t>DsTC</t>
  </si>
  <si>
    <t>HCQT</t>
  </si>
  <si>
    <t>Ung bướu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</si>
</sst>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\ ;\(\$#,##0\)"/>
    <numFmt numFmtId="165" formatCode="#,##0.00\ &quot;грн.&quot;;[Red]\-#,##0.00\ &quot;грн.&quot;"/>
    <numFmt numFmtId="166" formatCode="_-* #,##0_-;\-* #,##0_-;_-* &quot;-&quot;_-;_-@_-"/>
    <numFmt numFmtId="167" formatCode="_-* #,##0.00_-;\-* #,##0.00_-;_-* &quot;-&quot;??_-;_-@_-"/>
    <numFmt numFmtId="168" formatCode="#,##0\ &quot;DM&quot;;\-#,##0\ &quot;DM&quot;"/>
    <numFmt numFmtId="169" formatCode="0.000%"/>
    <numFmt numFmtId="170" formatCode="&quot;￥&quot;#,##0;&quot;￥&quot;\-#,##0"/>
    <numFmt numFmtId="171" formatCode="00.0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_(* #,##0_);_(* \(#,##0\);_(* &quot;-&quot;??_);_(@_)"/>
    <numFmt numFmtId="175" formatCode="mm/dd/yy;@"/>
    <numFmt numFmtId="176" formatCode="#,##0;[Red]#,##0"/>
    <numFmt numFmtId="177" formatCode="#,##0.000"/>
    <numFmt numFmtId="178" formatCode="#"/>
    <numFmt numFmtId="179" formatCode="0.0000"/>
    <numFmt numFmtId="180" formatCode="#,##0.0000"/>
    <numFmt numFmtId="181" formatCode="0.000"/>
    <numFmt numFmtId="182" formatCode="#,##0.000;[Red]#,##0.000"/>
    <numFmt numFmtId="183" formatCode="#,##0.00;[Red]#,##0.00"/>
    <numFmt numFmtId="184" formatCode="0.0"/>
    <numFmt numFmtId="185" formatCode="_(* #,##0.000_);_(* \(#,##0.000\);_(* &quot;-&quot;??_);_(@_)"/>
    <numFmt numFmtId="186" formatCode="_(* #,##0.0_);_(* \(#,##0.0\);_(* &quot;-&quot;??_);_(@_)"/>
    <numFmt numFmtId="187" formatCode="#,##0.0"/>
    <numFmt numFmtId="188" formatCode="#.00"/>
    <numFmt numFmtId="189" formatCode="[$-409]dddd\,\ mmmm\ dd\,\ yyyy"/>
    <numFmt numFmtId="190" formatCode="[$-409]h:mm:ss\ AM/PM"/>
    <numFmt numFmtId="191" formatCode="m/d/yy;@"/>
    <numFmt numFmtId="192" formatCode="#,##0.000_);\(#,##0.000\)"/>
    <numFmt numFmtId="193" formatCode="m/yyyy"/>
    <numFmt numFmtId="194" formatCode="#.0"/>
    <numFmt numFmtId="195" formatCode="#.#"/>
    <numFmt numFmtId="196" formatCode="_(* #,##0.000_);_(* \(#,##0.000\);_(* &quot;-&quot;???_);_(@_)"/>
  </numFmts>
  <fonts count="111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VNI-Times"/>
      <family val="0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3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.VnTime"/>
      <family val="2"/>
    </font>
    <font>
      <b/>
      <sz val="11"/>
      <color indexed="12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.VnArial Narrow"/>
      <family val="2"/>
    </font>
    <font>
      <sz val="10"/>
      <color indexed="8"/>
      <name val="Times New Roman"/>
      <family val="1"/>
    </font>
    <font>
      <sz val="9"/>
      <color indexed="8"/>
      <name val=".VnTime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color indexed="8"/>
      <name val=".VnTime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.VnTime"/>
      <family val="2"/>
    </font>
    <font>
      <b/>
      <sz val="10"/>
      <color indexed="8"/>
      <name val=".VnTime"/>
      <family val="2"/>
    </font>
    <font>
      <sz val="11"/>
      <color indexed="8"/>
      <name val=".VnTime"/>
      <family val="2"/>
    </font>
    <font>
      <b/>
      <sz val="10"/>
      <color indexed="8"/>
      <name val=".VnArial Narrow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.VnTime"/>
      <family val="2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60"/>
      <name val=".VnArial Narrow"/>
      <family val="2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9"/>
      <color indexed="60"/>
      <name val="Arial"/>
      <family val="2"/>
    </font>
    <font>
      <sz val="8"/>
      <name val="Tahoma"/>
      <family val="2"/>
    </font>
    <font>
      <sz val="10"/>
      <color theme="1"/>
      <name val=".VnArial Narrow"/>
      <family val="2"/>
    </font>
    <font>
      <sz val="10"/>
      <color theme="1"/>
      <name val="Times New Roman"/>
      <family val="1"/>
    </font>
    <font>
      <sz val="9"/>
      <color theme="1"/>
      <name val=".VnTime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.VnTime"/>
      <family val="2"/>
    </font>
    <font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b/>
      <i/>
      <sz val="11"/>
      <color theme="1"/>
      <name val=".VnTime"/>
      <family val="2"/>
    </font>
    <font>
      <b/>
      <sz val="10"/>
      <color theme="1"/>
      <name val=".VnTime"/>
      <family val="2"/>
    </font>
    <font>
      <sz val="11"/>
      <color theme="1"/>
      <name val=".VnTime"/>
      <family val="2"/>
    </font>
    <font>
      <b/>
      <sz val="10"/>
      <color theme="1"/>
      <name val=".VnArial Narrow"/>
      <family val="2"/>
    </font>
    <font>
      <b/>
      <sz val="9"/>
      <color theme="1"/>
      <name val="Times New Roman"/>
      <family val="1"/>
    </font>
    <font>
      <b/>
      <sz val="9"/>
      <color theme="1"/>
      <name val="Arial"/>
      <family val="2"/>
    </font>
    <font>
      <sz val="10"/>
      <color theme="1"/>
      <name val=".VnTime"/>
      <family val="2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C00000"/>
      <name val=".VnArial Narrow"/>
      <family val="2"/>
    </font>
    <font>
      <sz val="10"/>
      <color rgb="FFC00000"/>
      <name val="Times New Roman"/>
      <family val="1"/>
    </font>
    <font>
      <sz val="9"/>
      <color rgb="FFC00000"/>
      <name val="Times New Roman"/>
      <family val="1"/>
    </font>
    <font>
      <sz val="9"/>
      <color rgb="FFC00000"/>
      <name val="Arial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>
      <alignment/>
      <protection/>
    </xf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0">
      <alignment horizontal="left"/>
      <protection/>
    </xf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10" fontId="11" fillId="22" borderId="8" applyNumberFormat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0" fontId="21" fillId="0" borderId="10">
      <alignment/>
      <protection/>
    </xf>
    <xf numFmtId="0" fontId="22" fillId="0" borderId="0" applyNumberFormat="0" applyFont="0" applyFill="0" applyAlignment="0">
      <protection/>
    </xf>
    <xf numFmtId="0" fontId="23" fillId="23" borderId="0" applyNumberFormat="0" applyBorder="0" applyAlignment="0" applyProtection="0"/>
    <xf numFmtId="0" fontId="7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24" borderId="11" applyNumberFormat="0" applyFont="0" applyAlignment="0" applyProtection="0"/>
    <xf numFmtId="0" fontId="24" fillId="20" borderId="12" applyNumberFormat="0" applyAlignment="0" applyProtection="0"/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  <xf numFmtId="165" fontId="27" fillId="0" borderId="0">
      <alignment/>
      <protection/>
    </xf>
    <xf numFmtId="0" fontId="28" fillId="0" borderId="0" applyNumberForma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0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6" fontId="35" fillId="0" borderId="0" applyFont="0" applyFill="0" applyBorder="0" applyAlignment="0" applyProtection="0"/>
    <xf numFmtId="173" fontId="32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7" fillId="0" borderId="0" xfId="72" applyFont="1" applyAlignment="1">
      <alignment horizontal="left"/>
      <protection/>
    </xf>
    <xf numFmtId="0" fontId="38" fillId="0" borderId="0" xfId="72" applyFont="1">
      <alignment/>
      <protection/>
    </xf>
    <xf numFmtId="0" fontId="38" fillId="0" borderId="0" xfId="72" applyFont="1" applyAlignment="1">
      <alignment horizontal="center"/>
      <protection/>
    </xf>
    <xf numFmtId="0" fontId="39" fillId="0" borderId="0" xfId="72" applyFont="1">
      <alignment/>
      <protection/>
    </xf>
    <xf numFmtId="0" fontId="40" fillId="0" borderId="0" xfId="72" applyFont="1" applyAlignment="1">
      <alignment horizontal="left"/>
      <protection/>
    </xf>
    <xf numFmtId="0" fontId="0" fillId="0" borderId="0" xfId="0" applyFont="1" applyAlignment="1">
      <alignment/>
    </xf>
    <xf numFmtId="0" fontId="42" fillId="0" borderId="0" xfId="72" applyFont="1" applyAlignment="1">
      <alignment horizontal="center"/>
      <protection/>
    </xf>
    <xf numFmtId="0" fontId="44" fillId="0" borderId="0" xfId="0" applyFont="1" applyAlignment="1">
      <alignment/>
    </xf>
    <xf numFmtId="0" fontId="45" fillId="0" borderId="8" xfId="0" applyFont="1" applyBorder="1" applyAlignment="1">
      <alignment horizontal="center"/>
    </xf>
    <xf numFmtId="175" fontId="46" fillId="25" borderId="8" xfId="0" applyNumberFormat="1" applyFont="1" applyFill="1" applyBorder="1" applyAlignment="1">
      <alignment horizontal="center" vertical="center" wrapText="1"/>
    </xf>
    <xf numFmtId="0" fontId="46" fillId="25" borderId="8" xfId="0" applyFont="1" applyFill="1" applyBorder="1" applyAlignment="1">
      <alignment horizontal="center" vertical="center" wrapText="1"/>
    </xf>
    <xf numFmtId="3" fontId="46" fillId="25" borderId="8" xfId="0" applyNumberFormat="1" applyFont="1" applyFill="1" applyBorder="1" applyAlignment="1" quotePrefix="1">
      <alignment horizontal="center" vertical="center" wrapText="1"/>
    </xf>
    <xf numFmtId="0" fontId="46" fillId="25" borderId="8" xfId="0" applyFont="1" applyFill="1" applyBorder="1" applyAlignment="1" quotePrefix="1">
      <alignment horizontal="center" vertical="center" wrapText="1"/>
    </xf>
    <xf numFmtId="4" fontId="46" fillId="25" borderId="8" xfId="0" applyNumberFormat="1" applyFont="1" applyFill="1" applyBorder="1" applyAlignment="1">
      <alignment horizontal="center" vertical="center" wrapText="1"/>
    </xf>
    <xf numFmtId="177" fontId="47" fillId="25" borderId="0" xfId="0" applyNumberFormat="1" applyFont="1" applyFill="1" applyBorder="1" applyAlignment="1" quotePrefix="1">
      <alignment horizontal="center" vertical="center" wrapText="1"/>
    </xf>
    <xf numFmtId="9" fontId="47" fillId="25" borderId="0" xfId="0" applyNumberFormat="1" applyFont="1" applyFill="1" applyAlignment="1">
      <alignment/>
    </xf>
    <xf numFmtId="49" fontId="46" fillId="25" borderId="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14" xfId="0" applyNumberFormat="1" applyFont="1" applyBorder="1" applyAlignment="1">
      <alignment horizontal="center"/>
    </xf>
    <xf numFmtId="0" fontId="50" fillId="0" borderId="15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0" fillId="0" borderId="16" xfId="0" applyNumberFormat="1" applyFont="1" applyBorder="1" applyAlignment="1">
      <alignment horizontal="center"/>
    </xf>
    <xf numFmtId="49" fontId="50" fillId="0" borderId="16" xfId="0" applyNumberFormat="1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0" fontId="52" fillId="0" borderId="0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50" fillId="0" borderId="8" xfId="0" applyNumberFormat="1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1" fillId="0" borderId="8" xfId="0" applyNumberFormat="1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49" fillId="0" borderId="8" xfId="0" applyFont="1" applyBorder="1" applyAlignment="1">
      <alignment/>
    </xf>
    <xf numFmtId="0" fontId="50" fillId="0" borderId="19" xfId="0" applyFont="1" applyBorder="1" applyAlignment="1">
      <alignment horizontal="center" vertical="center" wrapText="1"/>
    </xf>
    <xf numFmtId="0" fontId="51" fillId="0" borderId="14" xfId="0" applyNumberFormat="1" applyFont="1" applyBorder="1" applyAlignment="1">
      <alignment horizontal="center"/>
    </xf>
    <xf numFmtId="0" fontId="51" fillId="0" borderId="15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46" fillId="25" borderId="8" xfId="72" applyFont="1" applyFill="1" applyBorder="1" applyAlignment="1">
      <alignment horizontal="center" vertical="center" wrapText="1"/>
      <protection/>
    </xf>
    <xf numFmtId="4" fontId="46" fillId="25" borderId="20" xfId="0" applyNumberFormat="1" applyFont="1" applyFill="1" applyBorder="1" applyAlignment="1">
      <alignment horizontal="center" vertical="center" wrapText="1"/>
    </xf>
    <xf numFmtId="0" fontId="49" fillId="25" borderId="0" xfId="0" applyFont="1" applyFill="1" applyAlignment="1">
      <alignment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Border="1" applyAlignment="1">
      <alignment/>
    </xf>
    <xf numFmtId="0" fontId="56" fillId="25" borderId="0" xfId="72" applyFont="1" applyFill="1">
      <alignment/>
      <protection/>
    </xf>
    <xf numFmtId="0" fontId="56" fillId="25" borderId="0" xfId="72" applyFont="1" applyFill="1" applyBorder="1">
      <alignment/>
      <protection/>
    </xf>
    <xf numFmtId="0" fontId="57" fillId="25" borderId="0" xfId="72" applyFont="1" applyFill="1" applyBorder="1">
      <alignment/>
      <protection/>
    </xf>
    <xf numFmtId="0" fontId="57" fillId="25" borderId="0" xfId="72" applyFont="1" applyFill="1">
      <alignment/>
      <protection/>
    </xf>
    <xf numFmtId="0" fontId="59" fillId="25" borderId="0" xfId="72" applyFont="1" applyFill="1" applyAlignment="1">
      <alignment horizontal="left"/>
      <protection/>
    </xf>
    <xf numFmtId="0" fontId="49" fillId="25" borderId="0" xfId="72" applyFont="1" applyFill="1" applyAlignment="1">
      <alignment horizontal="left"/>
      <protection/>
    </xf>
    <xf numFmtId="0" fontId="58" fillId="25" borderId="0" xfId="72" applyFont="1" applyFill="1" applyBorder="1" applyAlignment="1">
      <alignment horizontal="center"/>
      <protection/>
    </xf>
    <xf numFmtId="0" fontId="60" fillId="25" borderId="0" xfId="72" applyFont="1" applyFill="1" applyBorder="1" applyAlignment="1">
      <alignment horizontal="center"/>
      <protection/>
    </xf>
    <xf numFmtId="0" fontId="0" fillId="25" borderId="0" xfId="72" applyFont="1" applyFill="1" applyAlignment="1">
      <alignment/>
      <protection/>
    </xf>
    <xf numFmtId="0" fontId="49" fillId="25" borderId="0" xfId="72" applyFont="1" applyFill="1">
      <alignment/>
      <protection/>
    </xf>
    <xf numFmtId="0" fontId="0" fillId="25" borderId="0" xfId="72" applyFont="1" applyFill="1">
      <alignment/>
      <protection/>
    </xf>
    <xf numFmtId="0" fontId="0" fillId="25" borderId="0" xfId="72" applyFont="1" applyFill="1" applyBorder="1">
      <alignment/>
      <protection/>
    </xf>
    <xf numFmtId="0" fontId="49" fillId="25" borderId="0" xfId="72" applyFont="1" applyFill="1" applyBorder="1" applyAlignment="1">
      <alignment horizontal="center" vertical="center" wrapText="1"/>
      <protection/>
    </xf>
    <xf numFmtId="0" fontId="49" fillId="25" borderId="0" xfId="72" applyFont="1" applyFill="1" applyBorder="1">
      <alignment/>
      <protection/>
    </xf>
    <xf numFmtId="0" fontId="49" fillId="25" borderId="8" xfId="72" applyFont="1" applyFill="1" applyBorder="1">
      <alignment/>
      <protection/>
    </xf>
    <xf numFmtId="0" fontId="45" fillId="25" borderId="8" xfId="72" applyFont="1" applyFill="1" applyBorder="1" applyAlignment="1">
      <alignment horizontal="center" vertical="center" wrapText="1"/>
      <protection/>
    </xf>
    <xf numFmtId="0" fontId="45" fillId="25" borderId="0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>
      <alignment/>
      <protection/>
    </xf>
    <xf numFmtId="0" fontId="0" fillId="25" borderId="8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0" fontId="0" fillId="25" borderId="0" xfId="72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/>
    </xf>
    <xf numFmtId="0" fontId="0" fillId="25" borderId="0" xfId="0" applyFont="1" applyFill="1" applyBorder="1" applyAlignment="1">
      <alignment/>
    </xf>
    <xf numFmtId="0" fontId="44" fillId="25" borderId="0" xfId="0" applyFont="1" applyFill="1" applyBorder="1" applyAlignment="1">
      <alignment horizontal="center"/>
    </xf>
    <xf numFmtId="0" fontId="41" fillId="0" borderId="0" xfId="72" applyFont="1" applyAlignment="1">
      <alignment horizontal="center"/>
      <protection/>
    </xf>
    <xf numFmtId="9" fontId="0" fillId="25" borderId="0" xfId="72" applyNumberFormat="1" applyFont="1" applyFill="1" applyBorder="1" applyAlignment="1">
      <alignment horizontal="center" vertical="center" wrapText="1"/>
      <protection/>
    </xf>
    <xf numFmtId="186" fontId="49" fillId="25" borderId="8" xfId="43" applyNumberFormat="1" applyFont="1" applyFill="1" applyBorder="1" applyAlignment="1">
      <alignment horizontal="center" vertical="center" wrapText="1"/>
    </xf>
    <xf numFmtId="174" fontId="49" fillId="25" borderId="8" xfId="43" applyNumberFormat="1" applyFont="1" applyFill="1" applyBorder="1" applyAlignment="1">
      <alignment horizontal="center" vertical="center" wrapText="1"/>
    </xf>
    <xf numFmtId="186" fontId="0" fillId="25" borderId="8" xfId="43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177" fontId="49" fillId="0" borderId="8" xfId="0" applyNumberFormat="1" applyFont="1" applyBorder="1" applyAlignment="1">
      <alignment horizontal="center" vertical="center" wrapText="1"/>
    </xf>
    <xf numFmtId="0" fontId="61" fillId="25" borderId="8" xfId="0" applyFont="1" applyFill="1" applyBorder="1" applyAlignment="1">
      <alignment horizontal="center" vertical="center" wrapText="1"/>
    </xf>
    <xf numFmtId="0" fontId="84" fillId="25" borderId="8" xfId="0" applyFont="1" applyFill="1" applyBorder="1" applyAlignment="1">
      <alignment horizontal="center" vertical="center" wrapText="1"/>
    </xf>
    <xf numFmtId="0" fontId="85" fillId="25" borderId="8" xfId="72" applyFont="1" applyFill="1" applyBorder="1" applyAlignment="1">
      <alignment horizontal="center" vertical="center" wrapText="1"/>
      <protection/>
    </xf>
    <xf numFmtId="0" fontId="85" fillId="25" borderId="8" xfId="0" applyFont="1" applyFill="1" applyBorder="1" applyAlignment="1">
      <alignment horizontal="center" vertical="center" wrapText="1"/>
    </xf>
    <xf numFmtId="49" fontId="85" fillId="25" borderId="8" xfId="0" applyNumberFormat="1" applyFont="1" applyFill="1" applyBorder="1" applyAlignment="1">
      <alignment horizontal="center" vertical="center" wrapText="1"/>
    </xf>
    <xf numFmtId="3" fontId="85" fillId="25" borderId="8" xfId="0" applyNumberFormat="1" applyFont="1" applyFill="1" applyBorder="1" applyAlignment="1" quotePrefix="1">
      <alignment horizontal="center" vertical="center" wrapText="1"/>
    </xf>
    <xf numFmtId="0" fontId="85" fillId="25" borderId="8" xfId="0" applyFont="1" applyFill="1" applyBorder="1" applyAlignment="1" quotePrefix="1">
      <alignment horizontal="center" vertical="center" wrapText="1"/>
    </xf>
    <xf numFmtId="4" fontId="85" fillId="25" borderId="8" xfId="0" applyNumberFormat="1" applyFont="1" applyFill="1" applyBorder="1" applyAlignment="1">
      <alignment horizontal="center" vertical="center" wrapText="1"/>
    </xf>
    <xf numFmtId="176" fontId="84" fillId="25" borderId="8" xfId="0" applyNumberFormat="1" applyFont="1" applyFill="1" applyBorder="1" applyAlignment="1">
      <alignment horizontal="center" vertical="center" wrapText="1"/>
    </xf>
    <xf numFmtId="185" fontId="85" fillId="25" borderId="0" xfId="43" applyNumberFormat="1" applyFont="1" applyFill="1" applyBorder="1" applyAlignment="1" quotePrefix="1">
      <alignment horizontal="center" vertical="center" wrapText="1"/>
    </xf>
    <xf numFmtId="177" fontId="86" fillId="25" borderId="0" xfId="0" applyNumberFormat="1" applyFont="1" applyFill="1" applyBorder="1" applyAlignment="1" quotePrefix="1">
      <alignment horizontal="center" vertical="center" wrapText="1"/>
    </xf>
    <xf numFmtId="0" fontId="87" fillId="25" borderId="0" xfId="0" applyFont="1" applyFill="1" applyAlignment="1">
      <alignment/>
    </xf>
    <xf numFmtId="0" fontId="85" fillId="25" borderId="8" xfId="0" applyFont="1" applyFill="1" applyBorder="1" applyAlignment="1">
      <alignment/>
    </xf>
    <xf numFmtId="175" fontId="85" fillId="25" borderId="8" xfId="0" applyNumberFormat="1" applyFont="1" applyFill="1" applyBorder="1" applyAlignment="1">
      <alignment horizontal="center" vertical="center" wrapText="1"/>
    </xf>
    <xf numFmtId="0" fontId="85" fillId="25" borderId="19" xfId="0" applyFont="1" applyFill="1" applyBorder="1" applyAlignment="1">
      <alignment horizontal="left" vertical="center" wrapText="1"/>
    </xf>
    <xf numFmtId="175" fontId="85" fillId="25" borderId="8" xfId="0" applyNumberFormat="1" applyFont="1" applyFill="1" applyBorder="1" applyAlignment="1">
      <alignment horizontal="center" vertical="center"/>
    </xf>
    <xf numFmtId="177" fontId="88" fillId="25" borderId="0" xfId="0" applyNumberFormat="1" applyFont="1" applyFill="1" applyBorder="1" applyAlignment="1" quotePrefix="1">
      <alignment horizontal="center" vertical="center" wrapText="1"/>
    </xf>
    <xf numFmtId="0" fontId="87" fillId="25" borderId="0" xfId="0" applyFont="1" applyFill="1" applyAlignment="1">
      <alignment vertical="center"/>
    </xf>
    <xf numFmtId="0" fontId="89" fillId="25" borderId="0" xfId="72" applyFont="1" applyFill="1" applyAlignment="1">
      <alignment horizontal="center"/>
      <protection/>
    </xf>
    <xf numFmtId="0" fontId="89" fillId="25" borderId="0" xfId="72" applyFont="1" applyFill="1">
      <alignment/>
      <protection/>
    </xf>
    <xf numFmtId="0" fontId="89" fillId="25" borderId="0" xfId="72" applyFont="1" applyFill="1" applyBorder="1">
      <alignment/>
      <protection/>
    </xf>
    <xf numFmtId="0" fontId="90" fillId="25" borderId="0" xfId="72" applyFont="1" applyFill="1" applyBorder="1">
      <alignment/>
      <protection/>
    </xf>
    <xf numFmtId="0" fontId="90" fillId="25" borderId="0" xfId="72" applyFont="1" applyFill="1">
      <alignment/>
      <protection/>
    </xf>
    <xf numFmtId="0" fontId="91" fillId="25" borderId="0" xfId="72" applyFont="1" applyFill="1" applyAlignment="1">
      <alignment horizontal="left"/>
      <protection/>
    </xf>
    <xf numFmtId="0" fontId="92" fillId="25" borderId="0" xfId="72" applyFont="1" applyFill="1" applyAlignment="1">
      <alignment horizontal="left"/>
      <protection/>
    </xf>
    <xf numFmtId="0" fontId="92" fillId="25" borderId="0" xfId="72" applyFont="1" applyFill="1" applyBorder="1">
      <alignment/>
      <protection/>
    </xf>
    <xf numFmtId="0" fontId="93" fillId="25" borderId="21" xfId="0" applyFont="1" applyFill="1" applyBorder="1" applyAlignment="1">
      <alignment horizontal="center"/>
    </xf>
    <xf numFmtId="0" fontId="94" fillId="25" borderId="0" xfId="72" applyFont="1" applyFill="1" applyBorder="1">
      <alignment/>
      <protection/>
    </xf>
    <xf numFmtId="0" fontId="94" fillId="25" borderId="8" xfId="72" applyFont="1" applyFill="1" applyBorder="1">
      <alignment/>
      <protection/>
    </xf>
    <xf numFmtId="0" fontId="94" fillId="25" borderId="8" xfId="72" applyFont="1" applyFill="1" applyBorder="1" applyAlignment="1">
      <alignment horizontal="center" vertical="center" wrapText="1"/>
      <protection/>
    </xf>
    <xf numFmtId="0" fontId="95" fillId="25" borderId="8" xfId="72" applyFont="1" applyFill="1" applyBorder="1" applyAlignment="1">
      <alignment horizontal="center" vertical="center" wrapText="1"/>
      <protection/>
    </xf>
    <xf numFmtId="0" fontId="95" fillId="25" borderId="0" xfId="72" applyFont="1" applyFill="1" applyBorder="1">
      <alignment/>
      <protection/>
    </xf>
    <xf numFmtId="0" fontId="96" fillId="25" borderId="8" xfId="0" applyFont="1" applyFill="1" applyBorder="1" applyAlignment="1">
      <alignment horizontal="center" vertical="top" wrapText="1"/>
    </xf>
    <xf numFmtId="0" fontId="97" fillId="25" borderId="8" xfId="0" applyFont="1" applyFill="1" applyBorder="1" applyAlignment="1">
      <alignment horizontal="center" vertical="top" wrapText="1"/>
    </xf>
    <xf numFmtId="1" fontId="97" fillId="25" borderId="8" xfId="0" applyNumberFormat="1" applyFont="1" applyFill="1" applyBorder="1" applyAlignment="1">
      <alignment horizontal="center" vertical="top" wrapText="1"/>
    </xf>
    <xf numFmtId="2" fontId="96" fillId="25" borderId="8" xfId="0" applyNumberFormat="1" applyFont="1" applyFill="1" applyBorder="1" applyAlignment="1">
      <alignment horizontal="center" vertical="top" wrapText="1"/>
    </xf>
    <xf numFmtId="2" fontId="97" fillId="25" borderId="8" xfId="0" applyNumberFormat="1" applyFont="1" applyFill="1" applyBorder="1" applyAlignment="1">
      <alignment horizontal="center" vertical="top" wrapText="1"/>
    </xf>
    <xf numFmtId="174" fontId="98" fillId="25" borderId="8" xfId="43" applyNumberFormat="1" applyFont="1" applyFill="1" applyBorder="1" applyAlignment="1">
      <alignment horizontal="center"/>
    </xf>
    <xf numFmtId="0" fontId="94" fillId="25" borderId="0" xfId="0" applyFont="1" applyFill="1" applyAlignment="1">
      <alignment/>
    </xf>
    <xf numFmtId="49" fontId="84" fillId="25" borderId="8" xfId="0" applyNumberFormat="1" applyFont="1" applyFill="1" applyBorder="1" applyAlignment="1">
      <alignment horizontal="center" vertical="center" wrapText="1"/>
    </xf>
    <xf numFmtId="49" fontId="85" fillId="25" borderId="8" xfId="0" applyNumberFormat="1" applyFont="1" applyFill="1" applyBorder="1" applyAlignment="1" quotePrefix="1">
      <alignment horizontal="center" vertical="center" wrapText="1"/>
    </xf>
    <xf numFmtId="3" fontId="85" fillId="25" borderId="8" xfId="72" applyNumberFormat="1" applyFont="1" applyFill="1" applyBorder="1" applyAlignment="1">
      <alignment horizontal="center" vertical="center" wrapText="1"/>
      <protection/>
    </xf>
    <xf numFmtId="0" fontId="88" fillId="25" borderId="0" xfId="0" applyFont="1" applyFill="1" applyAlignment="1">
      <alignment horizontal="center"/>
    </xf>
    <xf numFmtId="9" fontId="88" fillId="25" borderId="0" xfId="0" applyNumberFormat="1" applyFont="1" applyFill="1" applyAlignment="1">
      <alignment/>
    </xf>
    <xf numFmtId="175" fontId="85" fillId="25" borderId="8" xfId="0" applyNumberFormat="1" applyFont="1" applyFill="1" applyBorder="1" applyAlignment="1" quotePrefix="1">
      <alignment horizontal="center" vertical="center"/>
    </xf>
    <xf numFmtId="3" fontId="84" fillId="25" borderId="8" xfId="0" applyNumberFormat="1" applyFont="1" applyFill="1" applyBorder="1" applyAlignment="1">
      <alignment horizontal="center" vertical="center" wrapText="1"/>
    </xf>
    <xf numFmtId="49" fontId="88" fillId="25" borderId="22" xfId="0" applyNumberFormat="1" applyFont="1" applyFill="1" applyBorder="1" applyAlignment="1">
      <alignment horizontal="center"/>
    </xf>
    <xf numFmtId="2" fontId="88" fillId="25" borderId="22" xfId="0" applyNumberFormat="1" applyFont="1" applyFill="1" applyBorder="1" applyAlignment="1">
      <alignment horizontal="center"/>
    </xf>
    <xf numFmtId="175" fontId="85" fillId="25" borderId="8" xfId="0" applyNumberFormat="1" applyFont="1" applyFill="1" applyBorder="1" applyAlignment="1" quotePrefix="1">
      <alignment horizontal="center" vertical="center" wrapText="1"/>
    </xf>
    <xf numFmtId="177" fontId="85" fillId="25" borderId="8" xfId="0" applyNumberFormat="1" applyFont="1" applyFill="1" applyBorder="1" applyAlignment="1" quotePrefix="1">
      <alignment horizontal="center" vertical="center" wrapText="1"/>
    </xf>
    <xf numFmtId="3" fontId="85" fillId="25" borderId="8" xfId="0" applyNumberFormat="1" applyFont="1" applyFill="1" applyBorder="1" applyAlignment="1">
      <alignment horizontal="center" vertical="center" wrapText="1"/>
    </xf>
    <xf numFmtId="0" fontId="99" fillId="25" borderId="8" xfId="0" applyFont="1" applyFill="1" applyBorder="1" applyAlignment="1">
      <alignment vertical="center" wrapText="1"/>
    </xf>
    <xf numFmtId="0" fontId="99" fillId="25" borderId="8" xfId="0" applyFont="1" applyFill="1" applyBorder="1" applyAlignment="1" quotePrefix="1">
      <alignment horizontal="center" vertical="center" wrapText="1"/>
    </xf>
    <xf numFmtId="176" fontId="99" fillId="25" borderId="8" xfId="0" applyNumberFormat="1" applyFont="1" applyFill="1" applyBorder="1" applyAlignment="1">
      <alignment horizontal="center" vertical="center" wrapText="1"/>
    </xf>
    <xf numFmtId="9" fontId="100" fillId="25" borderId="0" xfId="0" applyNumberFormat="1" applyFont="1" applyFill="1" applyAlignment="1">
      <alignment/>
    </xf>
    <xf numFmtId="9" fontId="101" fillId="25" borderId="0" xfId="0" applyNumberFormat="1" applyFont="1" applyFill="1" applyAlignment="1">
      <alignment/>
    </xf>
    <xf numFmtId="174" fontId="97" fillId="25" borderId="8" xfId="43" applyNumberFormat="1" applyFont="1" applyFill="1" applyBorder="1" applyAlignment="1">
      <alignment horizontal="right" vertical="center"/>
    </xf>
    <xf numFmtId="0" fontId="101" fillId="25" borderId="0" xfId="0" applyFont="1" applyFill="1" applyAlignment="1">
      <alignment/>
    </xf>
    <xf numFmtId="0" fontId="84" fillId="25" borderId="8" xfId="0" applyFont="1" applyFill="1" applyBorder="1" applyAlignment="1" quotePrefix="1">
      <alignment horizontal="center" vertical="center" wrapText="1"/>
    </xf>
    <xf numFmtId="1" fontId="97" fillId="25" borderId="8" xfId="43" applyNumberFormat="1" applyFont="1" applyFill="1" applyBorder="1" applyAlignment="1">
      <alignment horizontal="right" vertical="center"/>
    </xf>
    <xf numFmtId="2" fontId="97" fillId="25" borderId="8" xfId="43" applyNumberFormat="1" applyFont="1" applyFill="1" applyBorder="1" applyAlignment="1">
      <alignment horizontal="right" vertical="center"/>
    </xf>
    <xf numFmtId="9" fontId="87" fillId="25" borderId="0" xfId="0" applyNumberFormat="1" applyFont="1" applyFill="1" applyAlignment="1">
      <alignment/>
    </xf>
    <xf numFmtId="16" fontId="85" fillId="25" borderId="8" xfId="0" applyNumberFormat="1" applyFont="1" applyFill="1" applyBorder="1" applyAlignment="1" quotePrefix="1">
      <alignment horizontal="center" vertical="center" wrapText="1"/>
    </xf>
    <xf numFmtId="9" fontId="85" fillId="25" borderId="8" xfId="0" applyNumberFormat="1" applyFont="1" applyFill="1" applyBorder="1" applyAlignment="1">
      <alignment horizontal="center" vertical="center" wrapText="1"/>
    </xf>
    <xf numFmtId="0" fontId="99" fillId="25" borderId="8" xfId="0" applyFont="1" applyFill="1" applyBorder="1" applyAlignment="1">
      <alignment horizontal="center" vertical="center" wrapText="1"/>
    </xf>
    <xf numFmtId="175" fontId="84" fillId="25" borderId="8" xfId="0" applyNumberFormat="1" applyFont="1" applyFill="1" applyBorder="1" applyAlignment="1">
      <alignment horizontal="center" vertical="center" wrapText="1"/>
    </xf>
    <xf numFmtId="4" fontId="99" fillId="25" borderId="8" xfId="0" applyNumberFormat="1" applyFont="1" applyFill="1" applyBorder="1" applyAlignment="1">
      <alignment horizontal="center" vertical="center" wrapText="1"/>
    </xf>
    <xf numFmtId="180" fontId="84" fillId="25" borderId="8" xfId="0" applyNumberFormat="1" applyFont="1" applyFill="1" applyBorder="1" applyAlignment="1">
      <alignment horizontal="center" vertical="center" wrapText="1"/>
    </xf>
    <xf numFmtId="49" fontId="84" fillId="25" borderId="8" xfId="0" applyNumberFormat="1" applyFont="1" applyFill="1" applyBorder="1" applyAlignment="1" quotePrefix="1">
      <alignment horizontal="center" vertical="center" wrapText="1"/>
    </xf>
    <xf numFmtId="4" fontId="84" fillId="25" borderId="8" xfId="0" applyNumberFormat="1" applyFont="1" applyFill="1" applyBorder="1" applyAlignment="1">
      <alignment horizontal="center" vertical="center" wrapText="1"/>
    </xf>
    <xf numFmtId="179" fontId="99" fillId="25" borderId="8" xfId="0" applyNumberFormat="1" applyFont="1" applyFill="1" applyBorder="1" applyAlignment="1">
      <alignment horizontal="center" vertical="center" wrapText="1"/>
    </xf>
    <xf numFmtId="1" fontId="99" fillId="25" borderId="8" xfId="0" applyNumberFormat="1" applyFont="1" applyFill="1" applyBorder="1" applyAlignment="1">
      <alignment horizontal="center" vertical="center" wrapText="1"/>
    </xf>
    <xf numFmtId="43" fontId="99" fillId="25" borderId="8" xfId="43" applyFont="1" applyFill="1" applyBorder="1" applyAlignment="1">
      <alignment horizontal="center" vertical="center" wrapText="1"/>
    </xf>
    <xf numFmtId="4" fontId="84" fillId="25" borderId="18" xfId="0" applyNumberFormat="1" applyFont="1" applyFill="1" applyBorder="1" applyAlignment="1">
      <alignment horizontal="center" vertical="center" wrapText="1"/>
    </xf>
    <xf numFmtId="0" fontId="102" fillId="25" borderId="8" xfId="0" applyFont="1" applyFill="1" applyBorder="1" applyAlignment="1">
      <alignment vertical="center"/>
    </xf>
    <xf numFmtId="0" fontId="103" fillId="25" borderId="8" xfId="0" applyFont="1" applyFill="1" applyBorder="1" applyAlignment="1">
      <alignment horizontal="center" vertical="center"/>
    </xf>
    <xf numFmtId="175" fontId="102" fillId="25" borderId="8" xfId="0" applyNumberFormat="1" applyFont="1" applyFill="1" applyBorder="1" applyAlignment="1">
      <alignment horizontal="center" vertical="center"/>
    </xf>
    <xf numFmtId="0" fontId="102" fillId="25" borderId="8" xfId="0" applyFont="1" applyFill="1" applyBorder="1" applyAlignment="1">
      <alignment horizontal="center" vertical="center"/>
    </xf>
    <xf numFmtId="2" fontId="97" fillId="25" borderId="8" xfId="0" applyNumberFormat="1" applyFont="1" applyFill="1" applyBorder="1" applyAlignment="1">
      <alignment horizontal="center" vertical="center"/>
    </xf>
    <xf numFmtId="179" fontId="97" fillId="25" borderId="8" xfId="0" applyNumberFormat="1" applyFont="1" applyFill="1" applyBorder="1" applyAlignment="1">
      <alignment horizontal="center" vertical="center"/>
    </xf>
    <xf numFmtId="9" fontId="84" fillId="25" borderId="8" xfId="75" applyFont="1" applyFill="1" applyBorder="1" applyAlignment="1" quotePrefix="1">
      <alignment horizontal="center" vertical="center" wrapText="1"/>
    </xf>
    <xf numFmtId="181" fontId="97" fillId="25" borderId="8" xfId="0" applyNumberFormat="1" applyFont="1" applyFill="1" applyBorder="1" applyAlignment="1">
      <alignment horizontal="center" vertical="center"/>
    </xf>
    <xf numFmtId="182" fontId="99" fillId="25" borderId="8" xfId="0" applyNumberFormat="1" applyFont="1" applyFill="1" applyBorder="1" applyAlignment="1">
      <alignment horizontal="center" vertical="center" wrapText="1"/>
    </xf>
    <xf numFmtId="183" fontId="99" fillId="25" borderId="8" xfId="0" applyNumberFormat="1" applyFont="1" applyFill="1" applyBorder="1" applyAlignment="1">
      <alignment horizontal="center" vertical="center" wrapText="1"/>
    </xf>
    <xf numFmtId="179" fontId="97" fillId="25" borderId="18" xfId="0" applyNumberFormat="1" applyFont="1" applyFill="1" applyBorder="1" applyAlignment="1">
      <alignment horizontal="center" vertical="center"/>
    </xf>
    <xf numFmtId="0" fontId="102" fillId="25" borderId="23" xfId="0" applyFont="1" applyFill="1" applyBorder="1" applyAlignment="1">
      <alignment/>
    </xf>
    <xf numFmtId="0" fontId="94" fillId="25" borderId="0" xfId="0" applyFont="1" applyFill="1" applyAlignment="1">
      <alignment/>
    </xf>
    <xf numFmtId="0" fontId="94" fillId="25" borderId="0" xfId="0" applyFont="1" applyFill="1" applyBorder="1" applyAlignment="1">
      <alignment/>
    </xf>
    <xf numFmtId="0" fontId="104" fillId="25" borderId="0" xfId="0" applyFont="1" applyFill="1" applyAlignment="1">
      <alignment/>
    </xf>
    <xf numFmtId="0" fontId="92" fillId="25" borderId="0" xfId="0" applyFont="1" applyFill="1" applyAlignment="1">
      <alignment/>
    </xf>
    <xf numFmtId="0" fontId="92" fillId="25" borderId="0" xfId="0" applyFont="1" applyFill="1" applyAlignment="1">
      <alignment/>
    </xf>
    <xf numFmtId="0" fontId="92" fillId="25" borderId="0" xfId="0" applyFont="1" applyFill="1" applyBorder="1" applyAlignment="1">
      <alignment/>
    </xf>
    <xf numFmtId="182" fontId="94" fillId="25" borderId="0" xfId="0" applyNumberFormat="1" applyFont="1" applyFill="1" applyAlignment="1">
      <alignment/>
    </xf>
    <xf numFmtId="182" fontId="94" fillId="25" borderId="0" xfId="0" applyNumberFormat="1" applyFont="1" applyFill="1" applyBorder="1" applyAlignment="1">
      <alignment/>
    </xf>
    <xf numFmtId="0" fontId="94" fillId="25" borderId="0" xfId="0" applyFont="1" applyFill="1" applyBorder="1" applyAlignment="1">
      <alignment/>
    </xf>
    <xf numFmtId="0" fontId="105" fillId="25" borderId="8" xfId="0" applyFont="1" applyFill="1" applyBorder="1" applyAlignment="1">
      <alignment horizontal="center" vertical="center" wrapText="1"/>
    </xf>
    <xf numFmtId="0" fontId="106" fillId="25" borderId="8" xfId="0" applyFont="1" applyFill="1" applyBorder="1" applyAlignment="1">
      <alignment/>
    </xf>
    <xf numFmtId="175" fontId="106" fillId="25" borderId="8" xfId="0" applyNumberFormat="1" applyFont="1" applyFill="1" applyBorder="1" applyAlignment="1">
      <alignment horizontal="center" vertical="center" wrapText="1"/>
    </xf>
    <xf numFmtId="0" fontId="106" fillId="25" borderId="8" xfId="72" applyFont="1" applyFill="1" applyBorder="1" applyAlignment="1">
      <alignment horizontal="center" vertical="center" wrapText="1"/>
      <protection/>
    </xf>
    <xf numFmtId="0" fontId="106" fillId="25" borderId="8" xfId="0" applyFont="1" applyFill="1" applyBorder="1" applyAlignment="1">
      <alignment horizontal="center" vertical="center" wrapText="1"/>
    </xf>
    <xf numFmtId="0" fontId="106" fillId="25" borderId="8" xfId="0" applyFont="1" applyFill="1" applyBorder="1" applyAlignment="1" quotePrefix="1">
      <alignment horizontal="center" vertical="center" wrapText="1"/>
    </xf>
    <xf numFmtId="3" fontId="106" fillId="25" borderId="8" xfId="0" applyNumberFormat="1" applyFont="1" applyFill="1" applyBorder="1" applyAlignment="1" quotePrefix="1">
      <alignment horizontal="center" vertical="center" wrapText="1"/>
    </xf>
    <xf numFmtId="4" fontId="106" fillId="25" borderId="8" xfId="0" applyNumberFormat="1" applyFont="1" applyFill="1" applyBorder="1" applyAlignment="1">
      <alignment horizontal="center" vertical="center" wrapText="1"/>
    </xf>
    <xf numFmtId="49" fontId="106" fillId="25" borderId="8" xfId="0" applyNumberFormat="1" applyFont="1" applyFill="1" applyBorder="1" applyAlignment="1">
      <alignment horizontal="center" vertical="center" wrapText="1"/>
    </xf>
    <xf numFmtId="9" fontId="107" fillId="25" borderId="0" xfId="0" applyNumberFormat="1" applyFont="1" applyFill="1" applyAlignment="1">
      <alignment/>
    </xf>
    <xf numFmtId="0" fontId="108" fillId="25" borderId="0" xfId="0" applyFont="1" applyFill="1" applyAlignment="1">
      <alignment/>
    </xf>
    <xf numFmtId="181" fontId="85" fillId="25" borderId="8" xfId="0" applyNumberFormat="1" applyFont="1" applyFill="1" applyBorder="1" applyAlignment="1">
      <alignment horizontal="center" vertical="center" wrapText="1"/>
    </xf>
    <xf numFmtId="0" fontId="49" fillId="25" borderId="8" xfId="72" applyFont="1" applyFill="1" applyBorder="1" applyAlignment="1">
      <alignment horizontal="center" vertical="center" wrapText="1"/>
      <protection/>
    </xf>
    <xf numFmtId="0" fontId="56" fillId="25" borderId="0" xfId="72" applyFont="1" applyFill="1" applyAlignment="1">
      <alignment horizontal="center"/>
      <protection/>
    </xf>
    <xf numFmtId="1" fontId="46" fillId="25" borderId="20" xfId="0" applyNumberFormat="1" applyFont="1" applyFill="1" applyBorder="1" applyAlignment="1">
      <alignment horizontal="center" vertical="center" wrapText="1"/>
    </xf>
    <xf numFmtId="37" fontId="0" fillId="25" borderId="8" xfId="43" applyNumberFormat="1" applyFont="1" applyFill="1" applyBorder="1" applyAlignment="1">
      <alignment horizontal="center" vertical="center" wrapText="1"/>
    </xf>
    <xf numFmtId="0" fontId="46" fillId="25" borderId="8" xfId="0" applyFont="1" applyFill="1" applyBorder="1" applyAlignment="1">
      <alignment vertical="center"/>
    </xf>
    <xf numFmtId="191" fontId="47" fillId="25" borderId="24" xfId="0" applyNumberFormat="1" applyFont="1" applyFill="1" applyBorder="1" applyAlignment="1">
      <alignment horizontal="center" vertical="center" wrapText="1"/>
    </xf>
    <xf numFmtId="0" fontId="46" fillId="25" borderId="24" xfId="0" applyFont="1" applyFill="1" applyBorder="1" applyAlignment="1">
      <alignment horizontal="center" vertical="center" wrapText="1"/>
    </xf>
    <xf numFmtId="2" fontId="46" fillId="25" borderId="24" xfId="0" applyNumberFormat="1" applyFont="1" applyFill="1" applyBorder="1" applyAlignment="1">
      <alignment horizontal="center" vertical="center" wrapText="1"/>
    </xf>
    <xf numFmtId="0" fontId="46" fillId="25" borderId="24" xfId="0" applyFont="1" applyFill="1" applyBorder="1" applyAlignment="1">
      <alignment horizontal="center"/>
    </xf>
    <xf numFmtId="181" fontId="46" fillId="25" borderId="24" xfId="0" applyNumberFormat="1" applyFont="1" applyFill="1" applyBorder="1" applyAlignment="1">
      <alignment horizontal="center"/>
    </xf>
    <xf numFmtId="4" fontId="46" fillId="25" borderId="24" xfId="0" applyNumberFormat="1" applyFont="1" applyFill="1" applyBorder="1" applyAlignment="1">
      <alignment horizontal="center" vertical="center" wrapText="1"/>
    </xf>
    <xf numFmtId="0" fontId="85" fillId="25" borderId="8" xfId="0" applyFont="1" applyFill="1" applyBorder="1" applyAlignment="1">
      <alignment vertical="center" wrapText="1"/>
    </xf>
    <xf numFmtId="0" fontId="56" fillId="25" borderId="0" xfId="72" applyFont="1" applyFill="1" applyAlignment="1">
      <alignment horizontal="center"/>
      <protection/>
    </xf>
    <xf numFmtId="0" fontId="58" fillId="25" borderId="0" xfId="72" applyFont="1" applyFill="1" applyAlignment="1">
      <alignment horizontal="center"/>
      <protection/>
    </xf>
    <xf numFmtId="0" fontId="49" fillId="25" borderId="0" xfId="0" applyFont="1" applyFill="1" applyAlignment="1">
      <alignment horizontal="center"/>
    </xf>
    <xf numFmtId="0" fontId="44" fillId="25" borderId="0" xfId="0" applyFont="1" applyFill="1" applyAlignment="1">
      <alignment horizontal="center"/>
    </xf>
    <xf numFmtId="0" fontId="49" fillId="25" borderId="8" xfId="72" applyFont="1" applyFill="1" applyBorder="1" applyAlignment="1">
      <alignment vertical="center" wrapText="1"/>
      <protection/>
    </xf>
    <xf numFmtId="0" fontId="49" fillId="25" borderId="8" xfId="72" applyFont="1" applyFill="1" applyBorder="1" applyAlignment="1">
      <alignment horizontal="center" vertical="center" wrapText="1"/>
      <protection/>
    </xf>
    <xf numFmtId="0" fontId="54" fillId="25" borderId="0" xfId="0" applyFont="1" applyFill="1" applyAlignment="1">
      <alignment horizontal="center"/>
    </xf>
    <xf numFmtId="0" fontId="49" fillId="25" borderId="14" xfId="72" applyFont="1" applyFill="1" applyBorder="1" applyAlignment="1">
      <alignment horizontal="center" vertical="center" wrapText="1"/>
      <protection/>
    </xf>
    <xf numFmtId="0" fontId="49" fillId="25" borderId="16" xfId="72" applyFont="1" applyFill="1" applyBorder="1" applyAlignment="1">
      <alignment horizontal="center" vertical="center" wrapText="1"/>
      <protection/>
    </xf>
    <xf numFmtId="0" fontId="104" fillId="25" borderId="0" xfId="0" applyFont="1" applyFill="1" applyAlignment="1">
      <alignment horizontal="center"/>
    </xf>
    <xf numFmtId="0" fontId="92" fillId="25" borderId="0" xfId="0" applyFont="1" applyFill="1" applyAlignment="1">
      <alignment horizontal="center"/>
    </xf>
    <xf numFmtId="0" fontId="94" fillId="25" borderId="8" xfId="72" applyFont="1" applyFill="1" applyBorder="1" applyAlignment="1">
      <alignment horizontal="center" vertical="center" wrapText="1"/>
      <protection/>
    </xf>
    <xf numFmtId="0" fontId="97" fillId="25" borderId="19" xfId="0" applyFont="1" applyFill="1" applyBorder="1" applyAlignment="1">
      <alignment horizontal="center" vertical="center" wrapText="1"/>
    </xf>
    <xf numFmtId="0" fontId="97" fillId="25" borderId="4" xfId="0" applyFont="1" applyFill="1" applyBorder="1" applyAlignment="1">
      <alignment horizontal="center" vertical="center" wrapText="1"/>
    </xf>
    <xf numFmtId="0" fontId="97" fillId="25" borderId="25" xfId="0" applyFont="1" applyFill="1" applyBorder="1" applyAlignment="1">
      <alignment horizontal="center" vertical="center" wrapText="1"/>
    </xf>
    <xf numFmtId="0" fontId="99" fillId="25" borderId="19" xfId="0" applyFont="1" applyFill="1" applyBorder="1" applyAlignment="1">
      <alignment horizontal="center" vertical="center" wrapText="1"/>
    </xf>
    <xf numFmtId="0" fontId="99" fillId="25" borderId="25" xfId="0" applyFont="1" applyFill="1" applyBorder="1" applyAlignment="1">
      <alignment horizontal="center" vertical="center" wrapText="1"/>
    </xf>
    <xf numFmtId="0" fontId="99" fillId="25" borderId="4" xfId="0" applyFont="1" applyFill="1" applyBorder="1" applyAlignment="1">
      <alignment horizontal="center" vertical="center" wrapText="1"/>
    </xf>
    <xf numFmtId="0" fontId="89" fillId="25" borderId="0" xfId="0" applyFont="1" applyFill="1" applyAlignment="1">
      <alignment horizontal="center"/>
    </xf>
    <xf numFmtId="0" fontId="94" fillId="25" borderId="8" xfId="72" applyFont="1" applyFill="1" applyBorder="1" applyAlignment="1">
      <alignment vertical="center" wrapText="1"/>
      <protection/>
    </xf>
    <xf numFmtId="0" fontId="89" fillId="25" borderId="0" xfId="72" applyFont="1" applyFill="1" applyAlignment="1">
      <alignment horizontal="center"/>
      <protection/>
    </xf>
    <xf numFmtId="0" fontId="109" fillId="25" borderId="0" xfId="72" applyFont="1" applyFill="1" applyAlignment="1">
      <alignment horizontal="center"/>
      <protection/>
    </xf>
    <xf numFmtId="0" fontId="110" fillId="25" borderId="0" xfId="72" applyFont="1" applyFill="1" applyAlignment="1">
      <alignment horizontal="center"/>
      <protection/>
    </xf>
    <xf numFmtId="0" fontId="38" fillId="0" borderId="0" xfId="72" applyFont="1" applyAlignment="1">
      <alignment horizontal="center"/>
      <protection/>
    </xf>
    <xf numFmtId="0" fontId="41" fillId="0" borderId="0" xfId="72" applyFont="1" applyAlignment="1">
      <alignment horizontal="center"/>
      <protection/>
    </xf>
    <xf numFmtId="0" fontId="50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0" fillId="0" borderId="18" xfId="0" applyNumberFormat="1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2" fillId="0" borderId="0" xfId="72" applyFont="1" applyAlignment="1">
      <alignment horizontal="center"/>
      <protection/>
    </xf>
    <xf numFmtId="0" fontId="50" fillId="0" borderId="26" xfId="0" applyNumberFormat="1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1" fillId="0" borderId="27" xfId="0" applyNumberFormat="1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0" fillId="0" borderId="27" xfId="0" applyNumberFormat="1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Grey" xfId="54"/>
    <cellStyle name="HEADER" xfId="55"/>
    <cellStyle name="Header1" xfId="56"/>
    <cellStyle name="Header2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Input [yellow]" xfId="64"/>
    <cellStyle name="Line" xfId="65"/>
    <cellStyle name="Linked Cell" xfId="66"/>
    <cellStyle name="Model" xfId="67"/>
    <cellStyle name="n" xfId="68"/>
    <cellStyle name="Neutral" xfId="69"/>
    <cellStyle name="Normal - Style1" xfId="70"/>
    <cellStyle name="Normal 2" xfId="71"/>
    <cellStyle name="Normal_Sheet1" xfId="72"/>
    <cellStyle name="Note" xfId="73"/>
    <cellStyle name="Output" xfId="74"/>
    <cellStyle name="Percent" xfId="75"/>
    <cellStyle name="Percent [2]" xfId="76"/>
    <cellStyle name="subhead" xfId="77"/>
    <cellStyle name="Title" xfId="78"/>
    <cellStyle name="Total" xfId="79"/>
    <cellStyle name="viet" xfId="80"/>
    <cellStyle name="Warning Text" xfId="81"/>
    <cellStyle name=" [0.00]_ Att. 1- Cover" xfId="82"/>
    <cellStyle name="_ Att. 1- Cover" xfId="83"/>
    <cellStyle name="?_ Att. 1- Cover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95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  <cellStyle name="一般_00Q3902REV.1" xfId="96"/>
    <cellStyle name="千分位[0]_00Q3902REV.1" xfId="97"/>
    <cellStyle name="千分位_00Q3902REV.1" xfId="98"/>
    <cellStyle name="貨幣 [0]_00Q3902REV.1" xfId="99"/>
    <cellStyle name="貨幣[0]_BRE" xfId="100"/>
    <cellStyle name="貨幣_00Q3902REV.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"/>
  <sheetViews>
    <sheetView tabSelected="1" zoomScalePageLayoutView="0" workbookViewId="0" topLeftCell="A1">
      <selection activeCell="N15" sqref="N15"/>
    </sheetView>
  </sheetViews>
  <sheetFormatPr defaultColWidth="9.00390625" defaultRowHeight="15.75"/>
  <cols>
    <col min="1" max="1" width="3.25390625" style="71" customWidth="1"/>
    <col min="2" max="2" width="13.625" style="71" customWidth="1"/>
    <col min="3" max="3" width="6.75390625" style="71" customWidth="1"/>
    <col min="4" max="4" width="11.00390625" style="71" customWidth="1"/>
    <col min="5" max="5" width="6.50390625" style="71" customWidth="1"/>
    <col min="6" max="6" width="8.875" style="71" customWidth="1"/>
    <col min="7" max="8" width="5.375" style="71" customWidth="1"/>
    <col min="9" max="9" width="6.125" style="71" customWidth="1"/>
    <col min="10" max="10" width="6.25390625" style="71" customWidth="1"/>
    <col min="11" max="11" width="8.625" style="71" customWidth="1"/>
    <col min="12" max="12" width="4.50390625" style="71" customWidth="1"/>
    <col min="13" max="14" width="5.625" style="71" customWidth="1"/>
    <col min="15" max="15" width="6.875" style="71" customWidth="1"/>
    <col min="16" max="16" width="5.00390625" style="71" customWidth="1"/>
    <col min="17" max="17" width="8.75390625" style="71" customWidth="1"/>
    <col min="18" max="18" width="8.625" style="71" customWidth="1"/>
    <col min="19" max="19" width="8.75390625" style="71" customWidth="1"/>
    <col min="20" max="20" width="13.375" style="71" customWidth="1"/>
    <col min="21" max="21" width="5.875" style="72" customWidth="1"/>
    <col min="22" max="22" width="4.375" style="72" customWidth="1"/>
    <col min="23" max="23" width="6.125" style="72" customWidth="1"/>
    <col min="24" max="74" width="9.00390625" style="72" customWidth="1"/>
    <col min="75" max="16384" width="9.00390625" style="71" customWidth="1"/>
  </cols>
  <sheetData>
    <row r="1" spans="1:74" s="53" customFormat="1" ht="18.75">
      <c r="A1" s="200" t="s">
        <v>41</v>
      </c>
      <c r="B1" s="200"/>
      <c r="C1" s="200"/>
      <c r="D1" s="200"/>
      <c r="E1" s="189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 t="s">
        <v>37</v>
      </c>
      <c r="T1" s="50"/>
      <c r="U1" s="51"/>
      <c r="V1" s="51"/>
      <c r="W1" s="51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</row>
    <row r="2" spans="1:74" s="53" customFormat="1" ht="18.75">
      <c r="A2" s="201" t="s">
        <v>75</v>
      </c>
      <c r="B2" s="201"/>
      <c r="C2" s="201"/>
      <c r="D2" s="201"/>
      <c r="E2" s="189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  <c r="V2" s="51"/>
      <c r="W2" s="51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</row>
    <row r="3" spans="1:74" s="53" customFormat="1" ht="18.75">
      <c r="A3" s="54"/>
      <c r="B3" s="55"/>
      <c r="C3" s="189"/>
      <c r="D3" s="50"/>
      <c r="E3" s="18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</row>
    <row r="4" spans="1:74" s="53" customFormat="1" ht="18.7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56"/>
      <c r="V4" s="56"/>
      <c r="W4" s="56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</row>
    <row r="5" spans="1:74" s="53" customFormat="1" ht="18.75">
      <c r="A5" s="201" t="s">
        <v>253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56"/>
      <c r="V5" s="56"/>
      <c r="W5" s="56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</row>
    <row r="6" spans="1:74" s="53" customFormat="1" ht="18.75">
      <c r="A6" s="206" t="s">
        <v>318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57"/>
      <c r="V6" s="57"/>
      <c r="W6" s="57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</row>
    <row r="7" spans="1:74" s="53" customFormat="1" ht="18.75">
      <c r="A7" s="206" t="s">
        <v>317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57"/>
      <c r="V7" s="57"/>
      <c r="W7" s="57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</row>
    <row r="8" spans="1:74" s="53" customFormat="1" ht="15.75">
      <c r="A8" s="58"/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61"/>
      <c r="W8" s="6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</row>
    <row r="9" spans="1:74" s="64" customFormat="1" ht="15.75" customHeight="1">
      <c r="A9" s="204" t="s">
        <v>14</v>
      </c>
      <c r="B9" s="205" t="s">
        <v>1</v>
      </c>
      <c r="C9" s="205" t="s">
        <v>2</v>
      </c>
      <c r="D9" s="205" t="s">
        <v>3</v>
      </c>
      <c r="E9" s="205" t="s">
        <v>4</v>
      </c>
      <c r="F9" s="205" t="s">
        <v>5</v>
      </c>
      <c r="G9" s="205"/>
      <c r="H9" s="205"/>
      <c r="I9" s="205"/>
      <c r="J9" s="205"/>
      <c r="K9" s="205" t="s">
        <v>10</v>
      </c>
      <c r="L9" s="205"/>
      <c r="M9" s="205"/>
      <c r="N9" s="205"/>
      <c r="O9" s="205"/>
      <c r="P9" s="205" t="s">
        <v>40</v>
      </c>
      <c r="Q9" s="207" t="s">
        <v>128</v>
      </c>
      <c r="R9" s="207" t="s">
        <v>127</v>
      </c>
      <c r="S9" s="207" t="s">
        <v>305</v>
      </c>
      <c r="T9" s="205" t="s">
        <v>11</v>
      </c>
      <c r="U9" s="62"/>
      <c r="V9" s="62"/>
      <c r="W9" s="62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</row>
    <row r="10" spans="1:74" s="64" customFormat="1" ht="93.75" customHeight="1">
      <c r="A10" s="204"/>
      <c r="B10" s="205"/>
      <c r="C10" s="205"/>
      <c r="D10" s="205"/>
      <c r="E10" s="205"/>
      <c r="F10" s="188" t="s">
        <v>6</v>
      </c>
      <c r="G10" s="188" t="s">
        <v>7</v>
      </c>
      <c r="H10" s="188" t="s">
        <v>8</v>
      </c>
      <c r="I10" s="188" t="s">
        <v>136</v>
      </c>
      <c r="J10" s="188" t="s">
        <v>9</v>
      </c>
      <c r="K10" s="188" t="s">
        <v>6</v>
      </c>
      <c r="L10" s="188" t="s">
        <v>7</v>
      </c>
      <c r="M10" s="188" t="s">
        <v>8</v>
      </c>
      <c r="N10" s="188" t="s">
        <v>136</v>
      </c>
      <c r="O10" s="188" t="s">
        <v>39</v>
      </c>
      <c r="P10" s="205"/>
      <c r="Q10" s="208"/>
      <c r="R10" s="208"/>
      <c r="S10" s="208"/>
      <c r="T10" s="205"/>
      <c r="U10" s="62"/>
      <c r="V10" s="62"/>
      <c r="W10" s="62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</row>
    <row r="11" spans="1:74" s="67" customFormat="1" ht="15.75">
      <c r="A11" s="65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/>
      <c r="J11" s="65">
        <v>9</v>
      </c>
      <c r="K11" s="65">
        <v>10</v>
      </c>
      <c r="L11" s="65">
        <v>11</v>
      </c>
      <c r="M11" s="65">
        <v>12</v>
      </c>
      <c r="N11" s="65"/>
      <c r="O11" s="65">
        <v>13</v>
      </c>
      <c r="P11" s="65">
        <v>14</v>
      </c>
      <c r="Q11" s="65">
        <v>15</v>
      </c>
      <c r="R11" s="65">
        <v>16</v>
      </c>
      <c r="S11" s="65">
        <v>17</v>
      </c>
      <c r="T11" s="65">
        <v>18</v>
      </c>
      <c r="U11" s="66"/>
      <c r="V11" s="66"/>
      <c r="W11" s="66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</row>
    <row r="12" spans="1:74" s="67" customFormat="1" ht="49.5" customHeight="1">
      <c r="A12" s="45">
        <v>1</v>
      </c>
      <c r="B12" s="192" t="s">
        <v>297</v>
      </c>
      <c r="C12" s="193" t="s">
        <v>298</v>
      </c>
      <c r="D12" s="11" t="s">
        <v>299</v>
      </c>
      <c r="E12" s="194" t="s">
        <v>106</v>
      </c>
      <c r="F12" s="12" t="s">
        <v>77</v>
      </c>
      <c r="G12" s="194">
        <v>5</v>
      </c>
      <c r="H12" s="195">
        <v>5.76</v>
      </c>
      <c r="I12" s="14"/>
      <c r="J12" s="196" t="s">
        <v>300</v>
      </c>
      <c r="K12" s="12" t="s">
        <v>77</v>
      </c>
      <c r="L12" s="194">
        <f aca="true" t="shared" si="0" ref="L12:M15">V12+G12</f>
        <v>6</v>
      </c>
      <c r="M12" s="195">
        <f t="shared" si="0"/>
        <v>6.1</v>
      </c>
      <c r="N12" s="14"/>
      <c r="O12" s="198" t="s">
        <v>306</v>
      </c>
      <c r="P12" s="68">
        <v>12</v>
      </c>
      <c r="Q12" s="78">
        <f>W12*1210</f>
        <v>411.40000000000003</v>
      </c>
      <c r="R12" s="78">
        <f>Q12*U12</f>
        <v>164.56000000000003</v>
      </c>
      <c r="S12" s="191">
        <f>(Q12+R12)*X12</f>
        <v>3455.76</v>
      </c>
      <c r="T12" s="69" t="s">
        <v>308</v>
      </c>
      <c r="U12" s="197">
        <v>0.4</v>
      </c>
      <c r="V12" s="70">
        <v>1</v>
      </c>
      <c r="W12" s="70">
        <v>0.34</v>
      </c>
      <c r="X12" s="190">
        <v>6</v>
      </c>
      <c r="Y12" s="12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</row>
    <row r="13" spans="1:74" s="67" customFormat="1" ht="49.5" customHeight="1">
      <c r="A13" s="45">
        <v>2</v>
      </c>
      <c r="B13" s="192" t="s">
        <v>301</v>
      </c>
      <c r="C13" s="10" t="s">
        <v>302</v>
      </c>
      <c r="D13" s="11" t="s">
        <v>312</v>
      </c>
      <c r="E13" s="11" t="s">
        <v>42</v>
      </c>
      <c r="F13" s="12" t="s">
        <v>77</v>
      </c>
      <c r="G13" s="13">
        <v>2</v>
      </c>
      <c r="H13" s="14">
        <v>4.74</v>
      </c>
      <c r="I13" s="14"/>
      <c r="J13" s="17" t="s">
        <v>122</v>
      </c>
      <c r="K13" s="12" t="s">
        <v>77</v>
      </c>
      <c r="L13" s="194">
        <f t="shared" si="0"/>
        <v>3</v>
      </c>
      <c r="M13" s="195">
        <f t="shared" si="0"/>
        <v>5.08</v>
      </c>
      <c r="N13" s="14"/>
      <c r="O13" s="198" t="s">
        <v>306</v>
      </c>
      <c r="P13" s="68">
        <v>12</v>
      </c>
      <c r="Q13" s="78">
        <f>W13*1210</f>
        <v>411.40000000000003</v>
      </c>
      <c r="R13" s="78">
        <f>Q13*U13</f>
        <v>287.98</v>
      </c>
      <c r="S13" s="191">
        <f>(Q13+R13)*X13</f>
        <v>4196.280000000001</v>
      </c>
      <c r="T13" s="69" t="s">
        <v>309</v>
      </c>
      <c r="U13" s="15">
        <v>0.7</v>
      </c>
      <c r="V13" s="70">
        <v>1</v>
      </c>
      <c r="W13" s="70">
        <v>0.34</v>
      </c>
      <c r="X13" s="190">
        <v>6</v>
      </c>
      <c r="Y13" s="12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</row>
    <row r="14" spans="1:74" s="67" customFormat="1" ht="49.5" customHeight="1">
      <c r="A14" s="45">
        <v>3</v>
      </c>
      <c r="B14" s="192" t="s">
        <v>142</v>
      </c>
      <c r="C14" s="10" t="s">
        <v>303</v>
      </c>
      <c r="D14" s="11" t="s">
        <v>313</v>
      </c>
      <c r="E14" s="11" t="s">
        <v>42</v>
      </c>
      <c r="F14" s="12" t="s">
        <v>43</v>
      </c>
      <c r="G14" s="13">
        <v>5</v>
      </c>
      <c r="H14" s="14">
        <v>3.66</v>
      </c>
      <c r="I14" s="14"/>
      <c r="J14" s="17" t="s">
        <v>304</v>
      </c>
      <c r="K14" s="12" t="s">
        <v>43</v>
      </c>
      <c r="L14" s="194">
        <f t="shared" si="0"/>
        <v>6</v>
      </c>
      <c r="M14" s="195">
        <f t="shared" si="0"/>
        <v>3.99</v>
      </c>
      <c r="N14" s="14"/>
      <c r="O14" s="17" t="s">
        <v>307</v>
      </c>
      <c r="P14" s="68">
        <v>12</v>
      </c>
      <c r="Q14" s="78">
        <f>W14*1210</f>
        <v>399.3</v>
      </c>
      <c r="R14" s="78">
        <f>Q14*U14</f>
        <v>159.72000000000003</v>
      </c>
      <c r="S14" s="191">
        <f>(Q14+R14)*X14</f>
        <v>2236.08</v>
      </c>
      <c r="T14" s="69" t="s">
        <v>311</v>
      </c>
      <c r="U14" s="15">
        <v>0.4</v>
      </c>
      <c r="V14" s="70">
        <v>1</v>
      </c>
      <c r="W14" s="70">
        <v>0.33</v>
      </c>
      <c r="X14" s="190">
        <v>4</v>
      </c>
      <c r="Y14" s="12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</row>
    <row r="15" spans="1:74" s="67" customFormat="1" ht="49.5" customHeight="1">
      <c r="A15" s="45">
        <v>4</v>
      </c>
      <c r="B15" s="192" t="s">
        <v>252</v>
      </c>
      <c r="C15" s="10" t="s">
        <v>144</v>
      </c>
      <c r="D15" s="11" t="s">
        <v>314</v>
      </c>
      <c r="E15" s="11" t="s">
        <v>58</v>
      </c>
      <c r="F15" s="12" t="s">
        <v>254</v>
      </c>
      <c r="G15" s="12">
        <v>6</v>
      </c>
      <c r="H15" s="14">
        <v>3.99</v>
      </c>
      <c r="I15" s="14"/>
      <c r="J15" s="17" t="s">
        <v>110</v>
      </c>
      <c r="K15" s="12" t="s">
        <v>254</v>
      </c>
      <c r="L15" s="194">
        <f t="shared" si="0"/>
        <v>7</v>
      </c>
      <c r="M15" s="195">
        <f t="shared" si="0"/>
        <v>4.32</v>
      </c>
      <c r="N15" s="14"/>
      <c r="O15" s="17" t="s">
        <v>291</v>
      </c>
      <c r="P15" s="68">
        <v>12</v>
      </c>
      <c r="Q15" s="78">
        <f>W15*1210</f>
        <v>399.3</v>
      </c>
      <c r="R15" s="78">
        <f>Q15*U15</f>
        <v>159.72000000000003</v>
      </c>
      <c r="S15" s="191">
        <f>(Q15+R15)*X15</f>
        <v>559.02</v>
      </c>
      <c r="T15" s="69" t="s">
        <v>310</v>
      </c>
      <c r="U15" s="16">
        <v>0.4</v>
      </c>
      <c r="V15" s="70">
        <v>1</v>
      </c>
      <c r="W15" s="70">
        <v>0.33</v>
      </c>
      <c r="X15" s="190">
        <v>1</v>
      </c>
      <c r="Y15" s="12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</row>
    <row r="16" spans="1:74" s="67" customFormat="1" ht="30" customHeight="1">
      <c r="A16" s="45"/>
      <c r="B16" s="81" t="s">
        <v>129</v>
      </c>
      <c r="C16" s="10"/>
      <c r="D16" s="45"/>
      <c r="E16" s="11"/>
      <c r="F16" s="13"/>
      <c r="G16" s="13"/>
      <c r="H16" s="14"/>
      <c r="I16" s="14"/>
      <c r="J16" s="17"/>
      <c r="K16" s="13"/>
      <c r="L16" s="13"/>
      <c r="M16" s="14"/>
      <c r="N16" s="14"/>
      <c r="O16" s="17"/>
      <c r="P16" s="68"/>
      <c r="Q16" s="76">
        <f>SUM(Q12:Q15)</f>
        <v>1621.4</v>
      </c>
      <c r="R16" s="76">
        <f>SUM(R12:R15)</f>
        <v>771.9800000000001</v>
      </c>
      <c r="S16" s="77">
        <f>(Q16+R16)*V16</f>
        <v>11966.900000000001</v>
      </c>
      <c r="T16" s="69"/>
      <c r="U16" s="75">
        <v>0.2</v>
      </c>
      <c r="V16" s="70">
        <v>5</v>
      </c>
      <c r="W16" s="70"/>
      <c r="X16" s="46">
        <v>0.18</v>
      </c>
      <c r="Y16" s="12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</row>
    <row r="18" spans="1:24" ht="15.75">
      <c r="A18" s="203" t="s">
        <v>319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O18" s="203" t="s">
        <v>315</v>
      </c>
      <c r="P18" s="203"/>
      <c r="Q18" s="203"/>
      <c r="R18" s="203"/>
      <c r="S18" s="203"/>
      <c r="T18" s="203"/>
      <c r="U18" s="73"/>
      <c r="V18" s="73"/>
      <c r="W18" s="73"/>
      <c r="X18" s="72" t="s">
        <v>126</v>
      </c>
    </row>
    <row r="19" spans="2:74" s="47" customFormat="1" ht="15.75">
      <c r="B19" s="202" t="s">
        <v>12</v>
      </c>
      <c r="C19" s="202"/>
      <c r="D19" s="202"/>
      <c r="F19" s="202"/>
      <c r="G19" s="202"/>
      <c r="H19" s="202"/>
      <c r="I19" s="202"/>
      <c r="J19" s="202"/>
      <c r="K19" s="202"/>
      <c r="O19" s="202" t="s">
        <v>13</v>
      </c>
      <c r="P19" s="202"/>
      <c r="Q19" s="202"/>
      <c r="R19" s="202"/>
      <c r="S19" s="202"/>
      <c r="T19" s="202"/>
      <c r="U19" s="48"/>
      <c r="V19" s="48"/>
      <c r="W19" s="48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</row>
  </sheetData>
  <sheetProtection/>
  <autoFilter ref="A11:BV16"/>
  <mergeCells count="24">
    <mergeCell ref="B19:D19"/>
    <mergeCell ref="A7:T7"/>
    <mergeCell ref="O19:T19"/>
    <mergeCell ref="D9:D10"/>
    <mergeCell ref="E9:E10"/>
    <mergeCell ref="K9:O9"/>
    <mergeCell ref="A18:E18"/>
    <mergeCell ref="A6:T6"/>
    <mergeCell ref="T9:T10"/>
    <mergeCell ref="F9:J9"/>
    <mergeCell ref="P9:P10"/>
    <mergeCell ref="S9:S10"/>
    <mergeCell ref="R9:R10"/>
    <mergeCell ref="Q9:Q10"/>
    <mergeCell ref="A1:D1"/>
    <mergeCell ref="A2:D2"/>
    <mergeCell ref="F19:K19"/>
    <mergeCell ref="F18:K18"/>
    <mergeCell ref="A4:T4"/>
    <mergeCell ref="A5:T5"/>
    <mergeCell ref="A9:A10"/>
    <mergeCell ref="B9:B10"/>
    <mergeCell ref="C9:C10"/>
    <mergeCell ref="O18:T18"/>
  </mergeCells>
  <printOptions/>
  <pageMargins left="0.2" right="0.2" top="0.33" bottom="0.2" header="0.3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22"/>
  <sheetViews>
    <sheetView zoomScalePageLayoutView="0" workbookViewId="0" topLeftCell="A12">
      <selection activeCell="D23" sqref="D23"/>
    </sheetView>
  </sheetViews>
  <sheetFormatPr defaultColWidth="9.00390625" defaultRowHeight="15.75"/>
  <cols>
    <col min="1" max="1" width="3.25390625" style="119" customWidth="1"/>
    <col min="2" max="2" width="14.75390625" style="119" customWidth="1"/>
    <col min="3" max="3" width="7.125" style="119" customWidth="1"/>
    <col min="4" max="4" width="10.50390625" style="119" customWidth="1"/>
    <col min="5" max="5" width="6.75390625" style="119" customWidth="1"/>
    <col min="6" max="6" width="8.375" style="119" customWidth="1"/>
    <col min="7" max="7" width="4.125" style="119" customWidth="1"/>
    <col min="8" max="8" width="5.75390625" style="119" customWidth="1"/>
    <col min="9" max="9" width="4.875" style="119" customWidth="1"/>
    <col min="10" max="10" width="4.375" style="119" customWidth="1"/>
    <col min="11" max="11" width="5.375" style="119" customWidth="1"/>
    <col min="12" max="12" width="8.50390625" style="119" customWidth="1"/>
    <col min="13" max="13" width="4.25390625" style="119" customWidth="1"/>
    <col min="14" max="14" width="4.875" style="119" customWidth="1"/>
    <col min="15" max="15" width="5.00390625" style="119" customWidth="1"/>
    <col min="16" max="16" width="5.125" style="119" customWidth="1"/>
    <col min="17" max="17" width="5.00390625" style="119" customWidth="1"/>
    <col min="18" max="18" width="3.375" style="119" customWidth="1"/>
    <col min="19" max="19" width="7.625" style="119" customWidth="1"/>
    <col min="20" max="20" width="7.125" style="119" customWidth="1"/>
    <col min="21" max="21" width="8.625" style="119" customWidth="1"/>
    <col min="22" max="22" width="10.875" style="175" bestFit="1" customWidth="1"/>
    <col min="23" max="83" width="9.00390625" style="175" customWidth="1"/>
    <col min="84" max="16384" width="9.00390625" style="119" customWidth="1"/>
  </cols>
  <sheetData>
    <row r="1" spans="1:83" s="103" customFormat="1" ht="18.75">
      <c r="A1" s="220" t="s">
        <v>41</v>
      </c>
      <c r="B1" s="220"/>
      <c r="C1" s="220"/>
      <c r="D1" s="220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</row>
    <row r="2" spans="1:83" s="103" customFormat="1" ht="18.75">
      <c r="A2" s="221" t="s">
        <v>75</v>
      </c>
      <c r="B2" s="221"/>
      <c r="C2" s="221"/>
      <c r="D2" s="221"/>
      <c r="E2" s="99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1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</row>
    <row r="3" spans="1:83" s="103" customFormat="1" ht="18.75">
      <c r="A3" s="104"/>
      <c r="B3" s="105"/>
      <c r="C3" s="99"/>
      <c r="D3" s="100"/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</row>
    <row r="4" spans="1:83" s="103" customFormat="1" ht="18.75">
      <c r="A4" s="221" t="s">
        <v>16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106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</row>
    <row r="5" spans="1:83" s="103" customFormat="1" ht="18.75">
      <c r="A5" s="221" t="s">
        <v>251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106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</row>
    <row r="6" spans="1:83" s="103" customFormat="1" ht="18.7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</row>
    <row r="7" spans="1:83" s="103" customFormat="1" ht="18.75" customHeight="1">
      <c r="A7" s="218" t="s">
        <v>294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</row>
    <row r="8" spans="1:83" s="103" customFormat="1" ht="18.75" customHeight="1">
      <c r="A8" s="218" t="s">
        <v>295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</row>
    <row r="9" spans="1:83" s="103" customFormat="1" ht="18.75">
      <c r="A9" s="218" t="s">
        <v>296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</row>
    <row r="10" spans="1:83" s="103" customFormat="1" ht="18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</row>
    <row r="11" spans="1:83" s="109" customFormat="1" ht="15.75">
      <c r="A11" s="219" t="s">
        <v>14</v>
      </c>
      <c r="B11" s="211" t="s">
        <v>1</v>
      </c>
      <c r="C11" s="211" t="s">
        <v>2</v>
      </c>
      <c r="D11" s="211" t="s">
        <v>3</v>
      </c>
      <c r="E11" s="211" t="s">
        <v>4</v>
      </c>
      <c r="F11" s="211" t="s">
        <v>5</v>
      </c>
      <c r="G11" s="211"/>
      <c r="H11" s="211"/>
      <c r="I11" s="211"/>
      <c r="J11" s="211"/>
      <c r="K11" s="211"/>
      <c r="L11" s="211" t="s">
        <v>10</v>
      </c>
      <c r="M11" s="211"/>
      <c r="N11" s="211"/>
      <c r="O11" s="211"/>
      <c r="P11" s="211"/>
      <c r="Q11" s="211"/>
      <c r="R11" s="211" t="s">
        <v>15</v>
      </c>
      <c r="S11" s="211" t="s">
        <v>46</v>
      </c>
      <c r="T11" s="211" t="s">
        <v>47</v>
      </c>
      <c r="U11" s="211" t="s">
        <v>280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</row>
    <row r="12" spans="1:83" s="109" customFormat="1" ht="119.25" customHeight="1">
      <c r="A12" s="219"/>
      <c r="B12" s="211"/>
      <c r="C12" s="211"/>
      <c r="D12" s="211"/>
      <c r="E12" s="211"/>
      <c r="F12" s="110" t="s">
        <v>6</v>
      </c>
      <c r="G12" s="110" t="s">
        <v>7</v>
      </c>
      <c r="H12" s="110" t="s">
        <v>8</v>
      </c>
      <c r="I12" s="110" t="s">
        <v>44</v>
      </c>
      <c r="J12" s="110" t="s">
        <v>45</v>
      </c>
      <c r="K12" s="110" t="s">
        <v>9</v>
      </c>
      <c r="L12" s="110" t="s">
        <v>6</v>
      </c>
      <c r="M12" s="110" t="s">
        <v>7</v>
      </c>
      <c r="N12" s="110" t="s">
        <v>8</v>
      </c>
      <c r="O12" s="110" t="s">
        <v>44</v>
      </c>
      <c r="P12" s="110" t="s">
        <v>45</v>
      </c>
      <c r="Q12" s="110" t="s">
        <v>39</v>
      </c>
      <c r="R12" s="211"/>
      <c r="S12" s="211"/>
      <c r="T12" s="211"/>
      <c r="U12" s="211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1:83" s="109" customFormat="1" ht="31.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>
        <v>17</v>
      </c>
      <c r="R13" s="111">
        <v>18</v>
      </c>
      <c r="S13" s="111">
        <v>19</v>
      </c>
      <c r="T13" s="111">
        <v>20</v>
      </c>
      <c r="U13" s="111">
        <v>21</v>
      </c>
      <c r="V13" s="112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</row>
    <row r="14" spans="1:83" ht="31.5" customHeight="1">
      <c r="A14" s="82" t="s">
        <v>56</v>
      </c>
      <c r="B14" s="212" t="s">
        <v>57</v>
      </c>
      <c r="C14" s="213"/>
      <c r="D14" s="214"/>
      <c r="E14" s="113"/>
      <c r="F14" s="113"/>
      <c r="G14" s="113"/>
      <c r="H14" s="114"/>
      <c r="I14" s="114"/>
      <c r="J14" s="113"/>
      <c r="K14" s="113"/>
      <c r="L14" s="113"/>
      <c r="M14" s="115"/>
      <c r="N14" s="116"/>
      <c r="O14" s="113"/>
      <c r="P14" s="117"/>
      <c r="Q14" s="113"/>
      <c r="R14" s="113"/>
      <c r="S14" s="118"/>
      <c r="T14" s="114"/>
      <c r="U14" s="113"/>
      <c r="V14" s="119"/>
      <c r="W14" s="119"/>
      <c r="X14" s="116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</row>
    <row r="15" spans="1:83" ht="31.5" customHeight="1">
      <c r="A15" s="82">
        <v>1</v>
      </c>
      <c r="B15" s="93" t="s">
        <v>137</v>
      </c>
      <c r="C15" s="94" t="s">
        <v>138</v>
      </c>
      <c r="D15" s="83" t="s">
        <v>255</v>
      </c>
      <c r="E15" s="84" t="s">
        <v>106</v>
      </c>
      <c r="F15" s="86" t="s">
        <v>77</v>
      </c>
      <c r="G15" s="87">
        <v>2</v>
      </c>
      <c r="H15" s="88">
        <v>4.74</v>
      </c>
      <c r="I15" s="120"/>
      <c r="J15" s="84"/>
      <c r="K15" s="121" t="s">
        <v>120</v>
      </c>
      <c r="L15" s="86" t="s">
        <v>77</v>
      </c>
      <c r="M15" s="87">
        <f>G15+AB15</f>
        <v>3</v>
      </c>
      <c r="N15" s="88">
        <f>H15+W15</f>
        <v>5.08</v>
      </c>
      <c r="O15" s="120"/>
      <c r="P15" s="84"/>
      <c r="Q15" s="121" t="s">
        <v>288</v>
      </c>
      <c r="R15" s="89">
        <v>5</v>
      </c>
      <c r="S15" s="89">
        <f>(N15-H15)*1210</f>
        <v>411.3999999999998</v>
      </c>
      <c r="T15" s="89">
        <f>S15*V15</f>
        <v>287.97999999999985</v>
      </c>
      <c r="U15" s="89">
        <f>(S15+T15)*R15</f>
        <v>3496.8999999999983</v>
      </c>
      <c r="V15" s="97">
        <v>0.7</v>
      </c>
      <c r="W15" s="91">
        <v>0.34</v>
      </c>
      <c r="X15" s="88">
        <v>5.08</v>
      </c>
      <c r="Y15" s="119"/>
      <c r="Z15" s="119"/>
      <c r="AA15" s="119"/>
      <c r="AB15" s="119">
        <v>1</v>
      </c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</row>
    <row r="16" spans="1:83" ht="31.5" customHeight="1">
      <c r="A16" s="82">
        <v>2</v>
      </c>
      <c r="B16" s="93" t="s">
        <v>264</v>
      </c>
      <c r="C16" s="94" t="s">
        <v>265</v>
      </c>
      <c r="D16" s="83" t="s">
        <v>267</v>
      </c>
      <c r="E16" s="84" t="s">
        <v>42</v>
      </c>
      <c r="F16" s="86" t="s">
        <v>77</v>
      </c>
      <c r="G16" s="87">
        <v>2</v>
      </c>
      <c r="H16" s="88">
        <v>4.74</v>
      </c>
      <c r="I16" s="120"/>
      <c r="J16" s="84"/>
      <c r="K16" s="121" t="s">
        <v>266</v>
      </c>
      <c r="L16" s="86" t="s">
        <v>77</v>
      </c>
      <c r="M16" s="87">
        <f aca="true" t="shared" si="0" ref="M16:M79">G16+AB16</f>
        <v>3</v>
      </c>
      <c r="N16" s="88">
        <f aca="true" t="shared" si="1" ref="N16:N79">H16+W16</f>
        <v>5.08</v>
      </c>
      <c r="O16" s="120"/>
      <c r="P16" s="84"/>
      <c r="Q16" s="121" t="s">
        <v>282</v>
      </c>
      <c r="R16" s="89">
        <v>6</v>
      </c>
      <c r="S16" s="89">
        <f aca="true" t="shared" si="2" ref="S16:S79">(N16-H16)*1210</f>
        <v>411.3999999999998</v>
      </c>
      <c r="T16" s="89">
        <f aca="true" t="shared" si="3" ref="T16:T79">S16*V16</f>
        <v>164.55999999999995</v>
      </c>
      <c r="U16" s="89">
        <f aca="true" t="shared" si="4" ref="U16:U79">(S16+T16)*R16</f>
        <v>3455.759999999999</v>
      </c>
      <c r="V16" s="97">
        <v>0.4</v>
      </c>
      <c r="W16" s="91">
        <v>0.34</v>
      </c>
      <c r="X16" s="88"/>
      <c r="Y16" s="119"/>
      <c r="Z16" s="119"/>
      <c r="AA16" s="119"/>
      <c r="AB16" s="119">
        <v>1</v>
      </c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</row>
    <row r="17" spans="1:28" s="92" customFormat="1" ht="31.5" customHeight="1">
      <c r="A17" s="82">
        <v>3</v>
      </c>
      <c r="B17" s="93" t="s">
        <v>140</v>
      </c>
      <c r="C17" s="94" t="s">
        <v>141</v>
      </c>
      <c r="D17" s="83" t="s">
        <v>124</v>
      </c>
      <c r="E17" s="84" t="s">
        <v>42</v>
      </c>
      <c r="F17" s="86" t="s">
        <v>43</v>
      </c>
      <c r="G17" s="87">
        <v>7</v>
      </c>
      <c r="H17" s="88">
        <v>4.32</v>
      </c>
      <c r="I17" s="82"/>
      <c r="J17" s="84"/>
      <c r="K17" s="121" t="s">
        <v>316</v>
      </c>
      <c r="L17" s="86" t="s">
        <v>43</v>
      </c>
      <c r="M17" s="87">
        <f t="shared" si="0"/>
        <v>8</v>
      </c>
      <c r="N17" s="88">
        <f t="shared" si="1"/>
        <v>4.65</v>
      </c>
      <c r="O17" s="82"/>
      <c r="P17" s="84"/>
      <c r="Q17" s="85" t="s">
        <v>283</v>
      </c>
      <c r="R17" s="89">
        <v>2</v>
      </c>
      <c r="S17" s="89">
        <f t="shared" si="2"/>
        <v>399.30000000000007</v>
      </c>
      <c r="T17" s="89">
        <f t="shared" si="3"/>
        <v>159.72000000000003</v>
      </c>
      <c r="U17" s="89">
        <f t="shared" si="4"/>
        <v>1118.0400000000002</v>
      </c>
      <c r="V17" s="97">
        <v>0.4</v>
      </c>
      <c r="W17" s="91">
        <v>0.33</v>
      </c>
      <c r="X17" s="88">
        <v>4.74</v>
      </c>
      <c r="AB17" s="119">
        <v>1</v>
      </c>
    </row>
    <row r="18" spans="1:28" s="92" customFormat="1" ht="40.5" customHeight="1">
      <c r="A18" s="82">
        <v>4</v>
      </c>
      <c r="B18" s="93" t="s">
        <v>143</v>
      </c>
      <c r="C18" s="94" t="s">
        <v>144</v>
      </c>
      <c r="D18" s="83" t="s">
        <v>261</v>
      </c>
      <c r="E18" s="84" t="s">
        <v>58</v>
      </c>
      <c r="F18" s="86" t="s">
        <v>43</v>
      </c>
      <c r="G18" s="87">
        <v>5</v>
      </c>
      <c r="H18" s="88">
        <v>3.66</v>
      </c>
      <c r="I18" s="82"/>
      <c r="J18" s="84"/>
      <c r="K18" s="85" t="s">
        <v>145</v>
      </c>
      <c r="L18" s="86" t="s">
        <v>43</v>
      </c>
      <c r="M18" s="87">
        <f t="shared" si="0"/>
        <v>6</v>
      </c>
      <c r="N18" s="88">
        <f t="shared" si="1"/>
        <v>3.99</v>
      </c>
      <c r="O18" s="82"/>
      <c r="P18" s="84"/>
      <c r="Q18" s="85" t="s">
        <v>281</v>
      </c>
      <c r="R18" s="89">
        <v>4</v>
      </c>
      <c r="S18" s="89">
        <f t="shared" si="2"/>
        <v>399.30000000000007</v>
      </c>
      <c r="T18" s="89">
        <f t="shared" si="3"/>
        <v>199.65000000000003</v>
      </c>
      <c r="U18" s="89">
        <f t="shared" si="4"/>
        <v>2395.8</v>
      </c>
      <c r="V18" s="97">
        <v>0.5</v>
      </c>
      <c r="W18" s="91">
        <v>0.33</v>
      </c>
      <c r="X18" s="88">
        <v>3.33</v>
      </c>
      <c r="AB18" s="119">
        <v>1</v>
      </c>
    </row>
    <row r="19" spans="1:28" s="92" customFormat="1" ht="36.75" customHeight="1">
      <c r="A19" s="82">
        <v>5</v>
      </c>
      <c r="B19" s="93" t="s">
        <v>147</v>
      </c>
      <c r="C19" s="96">
        <v>29506</v>
      </c>
      <c r="D19" s="83" t="s">
        <v>262</v>
      </c>
      <c r="E19" s="84" t="s">
        <v>58</v>
      </c>
      <c r="F19" s="86" t="s">
        <v>43</v>
      </c>
      <c r="G19" s="87">
        <v>3</v>
      </c>
      <c r="H19" s="88">
        <v>3</v>
      </c>
      <c r="I19" s="82"/>
      <c r="J19" s="84"/>
      <c r="K19" s="85" t="s">
        <v>61</v>
      </c>
      <c r="L19" s="86" t="s">
        <v>43</v>
      </c>
      <c r="M19" s="87">
        <f t="shared" si="0"/>
        <v>4</v>
      </c>
      <c r="N19" s="88">
        <f t="shared" si="1"/>
        <v>3.33</v>
      </c>
      <c r="O19" s="82"/>
      <c r="P19" s="84"/>
      <c r="Q19" s="85" t="s">
        <v>291</v>
      </c>
      <c r="R19" s="89">
        <v>1</v>
      </c>
      <c r="S19" s="89">
        <f t="shared" si="2"/>
        <v>399.30000000000007</v>
      </c>
      <c r="T19" s="89">
        <f t="shared" si="3"/>
        <v>199.65000000000003</v>
      </c>
      <c r="U19" s="89">
        <f t="shared" si="4"/>
        <v>598.95</v>
      </c>
      <c r="V19" s="97">
        <v>0.5</v>
      </c>
      <c r="W19" s="91">
        <v>0.33</v>
      </c>
      <c r="X19" s="88">
        <v>3.33</v>
      </c>
      <c r="AB19" s="119">
        <v>1</v>
      </c>
    </row>
    <row r="20" spans="1:28" s="92" customFormat="1" ht="31.5" customHeight="1">
      <c r="A20" s="82">
        <v>6</v>
      </c>
      <c r="B20" s="93" t="s">
        <v>148</v>
      </c>
      <c r="C20" s="96">
        <v>30472</v>
      </c>
      <c r="D20" s="83" t="s">
        <v>124</v>
      </c>
      <c r="E20" s="84" t="s">
        <v>42</v>
      </c>
      <c r="F20" s="86" t="s">
        <v>43</v>
      </c>
      <c r="G20" s="87">
        <v>3</v>
      </c>
      <c r="H20" s="88">
        <v>3</v>
      </c>
      <c r="I20" s="82"/>
      <c r="J20" s="84"/>
      <c r="K20" s="85" t="s">
        <v>61</v>
      </c>
      <c r="L20" s="86" t="s">
        <v>43</v>
      </c>
      <c r="M20" s="87">
        <f t="shared" si="0"/>
        <v>4</v>
      </c>
      <c r="N20" s="88">
        <f t="shared" si="1"/>
        <v>3.33</v>
      </c>
      <c r="O20" s="82"/>
      <c r="P20" s="84"/>
      <c r="Q20" s="85" t="s">
        <v>291</v>
      </c>
      <c r="R20" s="89">
        <v>1</v>
      </c>
      <c r="S20" s="89">
        <f t="shared" si="2"/>
        <v>399.30000000000007</v>
      </c>
      <c r="T20" s="89">
        <f t="shared" si="3"/>
        <v>159.72000000000003</v>
      </c>
      <c r="U20" s="89">
        <f t="shared" si="4"/>
        <v>559.0200000000001</v>
      </c>
      <c r="V20" s="97">
        <v>0.4</v>
      </c>
      <c r="W20" s="91">
        <v>0.33</v>
      </c>
      <c r="X20" s="88">
        <v>3.33</v>
      </c>
      <c r="AB20" s="119">
        <v>1</v>
      </c>
    </row>
    <row r="21" spans="1:28" s="92" customFormat="1" ht="31.5" customHeight="1">
      <c r="A21" s="82">
        <v>7</v>
      </c>
      <c r="B21" s="93" t="s">
        <v>149</v>
      </c>
      <c r="C21" s="96" t="s">
        <v>150</v>
      </c>
      <c r="D21" s="83" t="s">
        <v>263</v>
      </c>
      <c r="E21" s="84" t="s">
        <v>42</v>
      </c>
      <c r="F21" s="86" t="s">
        <v>43</v>
      </c>
      <c r="G21" s="87">
        <v>3</v>
      </c>
      <c r="H21" s="88">
        <v>3</v>
      </c>
      <c r="I21" s="82"/>
      <c r="J21" s="84"/>
      <c r="K21" s="85" t="s">
        <v>61</v>
      </c>
      <c r="L21" s="86" t="s">
        <v>43</v>
      </c>
      <c r="M21" s="87">
        <f t="shared" si="0"/>
        <v>4</v>
      </c>
      <c r="N21" s="88">
        <f t="shared" si="1"/>
        <v>3.33</v>
      </c>
      <c r="O21" s="82"/>
      <c r="P21" s="84"/>
      <c r="Q21" s="85" t="s">
        <v>291</v>
      </c>
      <c r="R21" s="89">
        <v>1</v>
      </c>
      <c r="S21" s="89">
        <f t="shared" si="2"/>
        <v>399.30000000000007</v>
      </c>
      <c r="T21" s="89">
        <f t="shared" si="3"/>
        <v>239.58000000000004</v>
      </c>
      <c r="U21" s="89">
        <f t="shared" si="4"/>
        <v>638.8800000000001</v>
      </c>
      <c r="V21" s="97">
        <v>0.6</v>
      </c>
      <c r="W21" s="91">
        <v>0.33</v>
      </c>
      <c r="X21" s="88">
        <v>3.33</v>
      </c>
      <c r="AB21" s="119">
        <v>1</v>
      </c>
    </row>
    <row r="22" spans="1:28" s="92" customFormat="1" ht="31.5" customHeight="1">
      <c r="A22" s="82">
        <v>8</v>
      </c>
      <c r="B22" s="95" t="s">
        <v>152</v>
      </c>
      <c r="C22" s="96" t="s">
        <v>153</v>
      </c>
      <c r="D22" s="83" t="s">
        <v>323</v>
      </c>
      <c r="E22" s="84" t="s">
        <v>59</v>
      </c>
      <c r="F22" s="86" t="s">
        <v>43</v>
      </c>
      <c r="G22" s="87">
        <v>1</v>
      </c>
      <c r="H22" s="88">
        <v>2.34</v>
      </c>
      <c r="I22" s="82"/>
      <c r="J22" s="84"/>
      <c r="K22" s="85" t="s">
        <v>154</v>
      </c>
      <c r="L22" s="86" t="s">
        <v>43</v>
      </c>
      <c r="M22" s="87">
        <f t="shared" si="0"/>
        <v>2</v>
      </c>
      <c r="N22" s="88">
        <f t="shared" si="1"/>
        <v>2.67</v>
      </c>
      <c r="O22" s="82"/>
      <c r="P22" s="84"/>
      <c r="Q22" s="85" t="s">
        <v>285</v>
      </c>
      <c r="R22" s="89">
        <v>3</v>
      </c>
      <c r="S22" s="89">
        <f t="shared" si="2"/>
        <v>399.30000000000007</v>
      </c>
      <c r="T22" s="89">
        <f t="shared" si="3"/>
        <v>159.72000000000003</v>
      </c>
      <c r="U22" s="89">
        <f t="shared" si="4"/>
        <v>1677.0600000000004</v>
      </c>
      <c r="V22" s="90">
        <v>0.4</v>
      </c>
      <c r="W22" s="91">
        <v>0.33</v>
      </c>
      <c r="X22" s="88">
        <v>3.33</v>
      </c>
      <c r="AB22" s="119">
        <v>1</v>
      </c>
    </row>
    <row r="23" spans="1:28" s="92" customFormat="1" ht="31.5" customHeight="1">
      <c r="A23" s="82">
        <v>9</v>
      </c>
      <c r="B23" s="93" t="s">
        <v>268</v>
      </c>
      <c r="C23" s="94">
        <v>29260</v>
      </c>
      <c r="D23" s="83" t="s">
        <v>269</v>
      </c>
      <c r="E23" s="84" t="s">
        <v>107</v>
      </c>
      <c r="F23" s="84" t="s">
        <v>78</v>
      </c>
      <c r="G23" s="87">
        <v>3</v>
      </c>
      <c r="H23" s="88">
        <v>3</v>
      </c>
      <c r="I23" s="82"/>
      <c r="J23" s="84"/>
      <c r="K23" s="85" t="s">
        <v>62</v>
      </c>
      <c r="L23" s="84" t="s">
        <v>78</v>
      </c>
      <c r="M23" s="87">
        <f t="shared" si="0"/>
        <v>4</v>
      </c>
      <c r="N23" s="88">
        <f t="shared" si="1"/>
        <v>3.33</v>
      </c>
      <c r="O23" s="82"/>
      <c r="P23" s="84"/>
      <c r="Q23" s="85" t="s">
        <v>284</v>
      </c>
      <c r="R23" s="89">
        <v>5</v>
      </c>
      <c r="S23" s="89">
        <f t="shared" si="2"/>
        <v>399.30000000000007</v>
      </c>
      <c r="T23" s="89">
        <f t="shared" si="3"/>
        <v>0</v>
      </c>
      <c r="U23" s="89">
        <f t="shared" si="4"/>
        <v>1996.5000000000005</v>
      </c>
      <c r="V23" s="90"/>
      <c r="W23" s="91">
        <v>0.33</v>
      </c>
      <c r="X23" s="88"/>
      <c r="AB23" s="119">
        <v>1</v>
      </c>
    </row>
    <row r="24" spans="1:28" s="98" customFormat="1" ht="31.5" customHeight="1">
      <c r="A24" s="82">
        <v>10</v>
      </c>
      <c r="B24" s="93" t="s">
        <v>157</v>
      </c>
      <c r="C24" s="94">
        <v>30043</v>
      </c>
      <c r="D24" s="83" t="s">
        <v>84</v>
      </c>
      <c r="E24" s="84" t="s">
        <v>107</v>
      </c>
      <c r="F24" s="84" t="s">
        <v>78</v>
      </c>
      <c r="G24" s="87">
        <v>3</v>
      </c>
      <c r="H24" s="88">
        <v>3</v>
      </c>
      <c r="I24" s="82"/>
      <c r="J24" s="84"/>
      <c r="K24" s="85" t="s">
        <v>63</v>
      </c>
      <c r="L24" s="84" t="s">
        <v>78</v>
      </c>
      <c r="M24" s="87">
        <f t="shared" si="0"/>
        <v>4</v>
      </c>
      <c r="N24" s="88">
        <f t="shared" si="1"/>
        <v>3.33</v>
      </c>
      <c r="O24" s="82"/>
      <c r="P24" s="84"/>
      <c r="Q24" s="85" t="s">
        <v>287</v>
      </c>
      <c r="R24" s="89">
        <v>6</v>
      </c>
      <c r="S24" s="89">
        <f t="shared" si="2"/>
        <v>399.30000000000007</v>
      </c>
      <c r="T24" s="89">
        <f t="shared" si="3"/>
        <v>239.58000000000004</v>
      </c>
      <c r="U24" s="89">
        <f t="shared" si="4"/>
        <v>3833.2800000000007</v>
      </c>
      <c r="V24" s="97">
        <v>0.6</v>
      </c>
      <c r="W24" s="91">
        <v>0.33</v>
      </c>
      <c r="X24" s="88">
        <v>3.33</v>
      </c>
      <c r="AB24" s="119">
        <v>1</v>
      </c>
    </row>
    <row r="25" spans="1:28" s="92" customFormat="1" ht="31.5" customHeight="1">
      <c r="A25" s="82">
        <v>11</v>
      </c>
      <c r="B25" s="93" t="s">
        <v>158</v>
      </c>
      <c r="C25" s="94" t="s">
        <v>159</v>
      </c>
      <c r="D25" s="83" t="s">
        <v>104</v>
      </c>
      <c r="E25" s="84" t="s">
        <v>107</v>
      </c>
      <c r="F25" s="84" t="s">
        <v>78</v>
      </c>
      <c r="G25" s="87">
        <v>3</v>
      </c>
      <c r="H25" s="88">
        <v>3</v>
      </c>
      <c r="I25" s="82"/>
      <c r="J25" s="84"/>
      <c r="K25" s="121" t="s">
        <v>63</v>
      </c>
      <c r="L25" s="84" t="s">
        <v>78</v>
      </c>
      <c r="M25" s="87">
        <f t="shared" si="0"/>
        <v>4</v>
      </c>
      <c r="N25" s="88">
        <f t="shared" si="1"/>
        <v>3.33</v>
      </c>
      <c r="O25" s="82"/>
      <c r="P25" s="84"/>
      <c r="Q25" s="85" t="s">
        <v>287</v>
      </c>
      <c r="R25" s="89">
        <v>6</v>
      </c>
      <c r="S25" s="89">
        <f t="shared" si="2"/>
        <v>399.30000000000007</v>
      </c>
      <c r="T25" s="89">
        <f t="shared" si="3"/>
        <v>159.72000000000003</v>
      </c>
      <c r="U25" s="89">
        <f t="shared" si="4"/>
        <v>3354.120000000001</v>
      </c>
      <c r="V25" s="97">
        <v>0.4</v>
      </c>
      <c r="W25" s="91">
        <v>0.33</v>
      </c>
      <c r="X25" s="88">
        <v>3.33</v>
      </c>
      <c r="AB25" s="119">
        <v>1</v>
      </c>
    </row>
    <row r="26" spans="1:28" s="98" customFormat="1" ht="31.5" customHeight="1">
      <c r="A26" s="82">
        <v>12</v>
      </c>
      <c r="B26" s="93" t="s">
        <v>160</v>
      </c>
      <c r="C26" s="94" t="s">
        <v>161</v>
      </c>
      <c r="D26" s="83" t="s">
        <v>124</v>
      </c>
      <c r="E26" s="84" t="s">
        <v>107</v>
      </c>
      <c r="F26" s="84" t="s">
        <v>78</v>
      </c>
      <c r="G26" s="87">
        <v>3</v>
      </c>
      <c r="H26" s="88">
        <v>3</v>
      </c>
      <c r="I26" s="82"/>
      <c r="J26" s="84"/>
      <c r="K26" s="121" t="s">
        <v>63</v>
      </c>
      <c r="L26" s="84" t="s">
        <v>78</v>
      </c>
      <c r="M26" s="87">
        <f t="shared" si="0"/>
        <v>4</v>
      </c>
      <c r="N26" s="88">
        <f t="shared" si="1"/>
        <v>3.33</v>
      </c>
      <c r="O26" s="82"/>
      <c r="P26" s="84"/>
      <c r="Q26" s="85" t="s">
        <v>287</v>
      </c>
      <c r="R26" s="89">
        <v>6</v>
      </c>
      <c r="S26" s="89">
        <f t="shared" si="2"/>
        <v>399.30000000000007</v>
      </c>
      <c r="T26" s="89">
        <f t="shared" si="3"/>
        <v>159.72000000000003</v>
      </c>
      <c r="U26" s="89">
        <f t="shared" si="4"/>
        <v>3354.120000000001</v>
      </c>
      <c r="V26" s="97">
        <v>0.4</v>
      </c>
      <c r="W26" s="91">
        <v>0.33</v>
      </c>
      <c r="X26" s="88">
        <v>3.33</v>
      </c>
      <c r="AB26" s="119">
        <v>1</v>
      </c>
    </row>
    <row r="27" spans="1:28" s="92" customFormat="1" ht="31.5" customHeight="1">
      <c r="A27" s="82">
        <v>13</v>
      </c>
      <c r="B27" s="93" t="s">
        <v>113</v>
      </c>
      <c r="C27" s="94" t="s">
        <v>162</v>
      </c>
      <c r="D27" s="83" t="s">
        <v>85</v>
      </c>
      <c r="E27" s="84" t="s">
        <v>107</v>
      </c>
      <c r="F27" s="84" t="s">
        <v>78</v>
      </c>
      <c r="G27" s="87">
        <v>3</v>
      </c>
      <c r="H27" s="88">
        <v>3</v>
      </c>
      <c r="I27" s="82"/>
      <c r="J27" s="84"/>
      <c r="K27" s="121" t="s">
        <v>63</v>
      </c>
      <c r="L27" s="84" t="s">
        <v>78</v>
      </c>
      <c r="M27" s="87">
        <f t="shared" si="0"/>
        <v>4</v>
      </c>
      <c r="N27" s="88">
        <f t="shared" si="1"/>
        <v>3.33</v>
      </c>
      <c r="O27" s="82"/>
      <c r="P27" s="84"/>
      <c r="Q27" s="85" t="s">
        <v>287</v>
      </c>
      <c r="R27" s="89">
        <v>6</v>
      </c>
      <c r="S27" s="89">
        <f t="shared" si="2"/>
        <v>399.30000000000007</v>
      </c>
      <c r="T27" s="89">
        <f t="shared" si="3"/>
        <v>159.72000000000003</v>
      </c>
      <c r="U27" s="89">
        <f t="shared" si="4"/>
        <v>3354.120000000001</v>
      </c>
      <c r="V27" s="97">
        <v>0.4</v>
      </c>
      <c r="W27" s="91">
        <v>0.33</v>
      </c>
      <c r="X27" s="88">
        <v>3.33</v>
      </c>
      <c r="AB27" s="119">
        <v>1</v>
      </c>
    </row>
    <row r="28" spans="1:28" s="92" customFormat="1" ht="31.5" customHeight="1">
      <c r="A28" s="82">
        <v>14</v>
      </c>
      <c r="B28" s="93" t="s">
        <v>163</v>
      </c>
      <c r="C28" s="94" t="s">
        <v>164</v>
      </c>
      <c r="D28" s="122" t="s">
        <v>125</v>
      </c>
      <c r="E28" s="84" t="s">
        <v>107</v>
      </c>
      <c r="F28" s="84" t="s">
        <v>78</v>
      </c>
      <c r="G28" s="87">
        <v>2</v>
      </c>
      <c r="H28" s="88">
        <v>2.67</v>
      </c>
      <c r="I28" s="82"/>
      <c r="J28" s="84"/>
      <c r="K28" s="86" t="s">
        <v>62</v>
      </c>
      <c r="L28" s="84" t="s">
        <v>78</v>
      </c>
      <c r="M28" s="87">
        <f t="shared" si="0"/>
        <v>3</v>
      </c>
      <c r="N28" s="88">
        <f t="shared" si="1"/>
        <v>3</v>
      </c>
      <c r="O28" s="82"/>
      <c r="P28" s="84"/>
      <c r="Q28" s="85" t="s">
        <v>284</v>
      </c>
      <c r="R28" s="89">
        <v>5</v>
      </c>
      <c r="S28" s="89">
        <f t="shared" si="2"/>
        <v>399.30000000000007</v>
      </c>
      <c r="T28" s="89">
        <f t="shared" si="3"/>
        <v>159.72000000000003</v>
      </c>
      <c r="U28" s="89">
        <f t="shared" si="4"/>
        <v>2795.1000000000004</v>
      </c>
      <c r="V28" s="123">
        <v>0.4</v>
      </c>
      <c r="W28" s="91">
        <v>0.33</v>
      </c>
      <c r="X28" s="88">
        <v>3.33</v>
      </c>
      <c r="AB28" s="119">
        <v>1</v>
      </c>
    </row>
    <row r="29" spans="1:28" s="92" customFormat="1" ht="31.5" customHeight="1">
      <c r="A29" s="82">
        <v>15</v>
      </c>
      <c r="B29" s="93" t="s">
        <v>165</v>
      </c>
      <c r="C29" s="94" t="s">
        <v>166</v>
      </c>
      <c r="D29" s="122" t="s">
        <v>85</v>
      </c>
      <c r="E29" s="84" t="s">
        <v>107</v>
      </c>
      <c r="F29" s="84" t="s">
        <v>78</v>
      </c>
      <c r="G29" s="87">
        <v>2</v>
      </c>
      <c r="H29" s="88">
        <v>2.67</v>
      </c>
      <c r="I29" s="82"/>
      <c r="J29" s="84"/>
      <c r="K29" s="86" t="s">
        <v>62</v>
      </c>
      <c r="L29" s="84" t="s">
        <v>78</v>
      </c>
      <c r="M29" s="87">
        <f t="shared" si="0"/>
        <v>3</v>
      </c>
      <c r="N29" s="88">
        <f t="shared" si="1"/>
        <v>3</v>
      </c>
      <c r="O29" s="82"/>
      <c r="P29" s="84"/>
      <c r="Q29" s="85" t="s">
        <v>284</v>
      </c>
      <c r="R29" s="89">
        <v>5</v>
      </c>
      <c r="S29" s="89">
        <f t="shared" si="2"/>
        <v>399.30000000000007</v>
      </c>
      <c r="T29" s="89">
        <f t="shared" si="3"/>
        <v>199.65000000000003</v>
      </c>
      <c r="U29" s="89">
        <f t="shared" si="4"/>
        <v>2994.75</v>
      </c>
      <c r="V29" s="123">
        <v>0.5</v>
      </c>
      <c r="W29" s="91">
        <v>0.33</v>
      </c>
      <c r="X29" s="88">
        <v>3</v>
      </c>
      <c r="AB29" s="119">
        <v>1</v>
      </c>
    </row>
    <row r="30" spans="1:28" s="92" customFormat="1" ht="31.5" customHeight="1">
      <c r="A30" s="82">
        <v>16</v>
      </c>
      <c r="B30" s="93" t="s">
        <v>167</v>
      </c>
      <c r="C30" s="94">
        <v>31201</v>
      </c>
      <c r="D30" s="122" t="s">
        <v>88</v>
      </c>
      <c r="E30" s="84" t="s">
        <v>107</v>
      </c>
      <c r="F30" s="84" t="s">
        <v>78</v>
      </c>
      <c r="G30" s="87">
        <v>2</v>
      </c>
      <c r="H30" s="88">
        <v>2.67</v>
      </c>
      <c r="I30" s="82"/>
      <c r="J30" s="84"/>
      <c r="K30" s="86" t="s">
        <v>62</v>
      </c>
      <c r="L30" s="84" t="s">
        <v>78</v>
      </c>
      <c r="M30" s="87">
        <f t="shared" si="0"/>
        <v>3</v>
      </c>
      <c r="N30" s="88">
        <f t="shared" si="1"/>
        <v>3</v>
      </c>
      <c r="O30" s="82"/>
      <c r="P30" s="84"/>
      <c r="Q30" s="85" t="s">
        <v>284</v>
      </c>
      <c r="R30" s="89">
        <v>5</v>
      </c>
      <c r="S30" s="89">
        <f t="shared" si="2"/>
        <v>399.30000000000007</v>
      </c>
      <c r="T30" s="89">
        <f t="shared" si="3"/>
        <v>199.65000000000003</v>
      </c>
      <c r="U30" s="89">
        <f t="shared" si="4"/>
        <v>2994.75</v>
      </c>
      <c r="V30" s="123">
        <v>0.5</v>
      </c>
      <c r="W30" s="91">
        <v>0.33</v>
      </c>
      <c r="X30" s="88">
        <v>3</v>
      </c>
      <c r="AB30" s="119">
        <v>1</v>
      </c>
    </row>
    <row r="31" spans="1:28" s="92" customFormat="1" ht="31.5" customHeight="1">
      <c r="A31" s="82">
        <v>17</v>
      </c>
      <c r="B31" s="93" t="s">
        <v>168</v>
      </c>
      <c r="C31" s="94" t="s">
        <v>169</v>
      </c>
      <c r="D31" s="122" t="s">
        <v>101</v>
      </c>
      <c r="E31" s="84" t="s">
        <v>107</v>
      </c>
      <c r="F31" s="84" t="s">
        <v>78</v>
      </c>
      <c r="G31" s="87">
        <v>2</v>
      </c>
      <c r="H31" s="88">
        <v>2.67</v>
      </c>
      <c r="I31" s="82"/>
      <c r="J31" s="84"/>
      <c r="K31" s="86" t="s">
        <v>62</v>
      </c>
      <c r="L31" s="84" t="s">
        <v>78</v>
      </c>
      <c r="M31" s="87">
        <f t="shared" si="0"/>
        <v>3</v>
      </c>
      <c r="N31" s="88">
        <f t="shared" si="1"/>
        <v>3</v>
      </c>
      <c r="O31" s="82"/>
      <c r="P31" s="84"/>
      <c r="Q31" s="85" t="s">
        <v>284</v>
      </c>
      <c r="R31" s="89">
        <v>5</v>
      </c>
      <c r="S31" s="89">
        <f t="shared" si="2"/>
        <v>399.30000000000007</v>
      </c>
      <c r="T31" s="89">
        <f t="shared" si="3"/>
        <v>159.72000000000003</v>
      </c>
      <c r="U31" s="89">
        <f t="shared" si="4"/>
        <v>2795.1000000000004</v>
      </c>
      <c r="V31" s="123">
        <v>0.4</v>
      </c>
      <c r="W31" s="91">
        <v>0.33</v>
      </c>
      <c r="X31" s="88">
        <v>3</v>
      </c>
      <c r="AB31" s="119">
        <v>1</v>
      </c>
    </row>
    <row r="32" spans="1:28" s="92" customFormat="1" ht="31.5" customHeight="1">
      <c r="A32" s="82">
        <v>18</v>
      </c>
      <c r="B32" s="93" t="s">
        <v>170</v>
      </c>
      <c r="C32" s="94">
        <v>32121</v>
      </c>
      <c r="D32" s="122" t="s">
        <v>84</v>
      </c>
      <c r="E32" s="84" t="s">
        <v>107</v>
      </c>
      <c r="F32" s="84" t="s">
        <v>78</v>
      </c>
      <c r="G32" s="87">
        <v>2</v>
      </c>
      <c r="H32" s="88">
        <v>2.67</v>
      </c>
      <c r="I32" s="82"/>
      <c r="J32" s="84"/>
      <c r="K32" s="86" t="s">
        <v>62</v>
      </c>
      <c r="L32" s="84" t="s">
        <v>78</v>
      </c>
      <c r="M32" s="87">
        <f t="shared" si="0"/>
        <v>3</v>
      </c>
      <c r="N32" s="88">
        <f t="shared" si="1"/>
        <v>3</v>
      </c>
      <c r="O32" s="82"/>
      <c r="P32" s="84"/>
      <c r="Q32" s="85" t="s">
        <v>284</v>
      </c>
      <c r="R32" s="89">
        <v>5</v>
      </c>
      <c r="S32" s="89">
        <f t="shared" si="2"/>
        <v>399.30000000000007</v>
      </c>
      <c r="T32" s="89">
        <f t="shared" si="3"/>
        <v>159.72000000000003</v>
      </c>
      <c r="U32" s="89">
        <f t="shared" si="4"/>
        <v>2795.1000000000004</v>
      </c>
      <c r="V32" s="123">
        <v>0.4</v>
      </c>
      <c r="W32" s="91">
        <v>0.33</v>
      </c>
      <c r="X32" s="88">
        <v>3</v>
      </c>
      <c r="AB32" s="119">
        <v>1</v>
      </c>
    </row>
    <row r="33" spans="1:28" s="92" customFormat="1" ht="31.5" customHeight="1">
      <c r="A33" s="82">
        <v>19</v>
      </c>
      <c r="B33" s="93" t="s">
        <v>171</v>
      </c>
      <c r="C33" s="94" t="s">
        <v>172</v>
      </c>
      <c r="D33" s="83" t="s">
        <v>93</v>
      </c>
      <c r="E33" s="84" t="s">
        <v>108</v>
      </c>
      <c r="F33" s="84" t="s">
        <v>76</v>
      </c>
      <c r="G33" s="87">
        <v>8</v>
      </c>
      <c r="H33" s="88">
        <v>3.26</v>
      </c>
      <c r="I33" s="82"/>
      <c r="J33" s="84">
        <v>0.08</v>
      </c>
      <c r="K33" s="85" t="s">
        <v>110</v>
      </c>
      <c r="L33" s="84" t="s">
        <v>76</v>
      </c>
      <c r="M33" s="87">
        <f t="shared" si="0"/>
        <v>9</v>
      </c>
      <c r="N33" s="88">
        <f t="shared" si="1"/>
        <v>3.46</v>
      </c>
      <c r="O33" s="82"/>
      <c r="P33" s="84">
        <v>0.08</v>
      </c>
      <c r="Q33" s="85" t="s">
        <v>291</v>
      </c>
      <c r="R33" s="89">
        <v>1</v>
      </c>
      <c r="S33" s="89">
        <f t="shared" si="2"/>
        <v>242.00000000000023</v>
      </c>
      <c r="T33" s="89">
        <f t="shared" si="3"/>
        <v>96.8000000000001</v>
      </c>
      <c r="U33" s="89">
        <f t="shared" si="4"/>
        <v>338.8000000000003</v>
      </c>
      <c r="V33" s="97">
        <v>0.4</v>
      </c>
      <c r="W33" s="91">
        <v>0.2</v>
      </c>
      <c r="X33" s="88">
        <v>2.67</v>
      </c>
      <c r="AB33" s="119">
        <v>1</v>
      </c>
    </row>
    <row r="34" spans="1:28" s="92" customFormat="1" ht="31.5" customHeight="1">
      <c r="A34" s="82">
        <v>20</v>
      </c>
      <c r="B34" s="93" t="s">
        <v>173</v>
      </c>
      <c r="C34" s="94" t="s">
        <v>174</v>
      </c>
      <c r="D34" s="83" t="s">
        <v>88</v>
      </c>
      <c r="E34" s="84" t="s">
        <v>60</v>
      </c>
      <c r="F34" s="84" t="s">
        <v>76</v>
      </c>
      <c r="G34" s="87">
        <v>7</v>
      </c>
      <c r="H34" s="88">
        <v>3.06</v>
      </c>
      <c r="I34" s="82"/>
      <c r="J34" s="84"/>
      <c r="K34" s="85" t="s">
        <v>112</v>
      </c>
      <c r="L34" s="84" t="s">
        <v>76</v>
      </c>
      <c r="M34" s="87">
        <f t="shared" si="0"/>
        <v>8</v>
      </c>
      <c r="N34" s="88">
        <f t="shared" si="1"/>
        <v>3.2600000000000002</v>
      </c>
      <c r="O34" s="82"/>
      <c r="P34" s="84"/>
      <c r="Q34" s="85" t="s">
        <v>289</v>
      </c>
      <c r="R34" s="89">
        <v>3</v>
      </c>
      <c r="S34" s="89">
        <f t="shared" si="2"/>
        <v>242.00000000000023</v>
      </c>
      <c r="T34" s="89">
        <f t="shared" si="3"/>
        <v>121.00000000000011</v>
      </c>
      <c r="U34" s="89">
        <f t="shared" si="4"/>
        <v>1089.000000000001</v>
      </c>
      <c r="V34" s="97">
        <v>0.5</v>
      </c>
      <c r="W34" s="91">
        <v>0.2</v>
      </c>
      <c r="X34" s="88">
        <v>2.67</v>
      </c>
      <c r="AB34" s="119">
        <v>1</v>
      </c>
    </row>
    <row r="35" spans="1:28" s="92" customFormat="1" ht="31.5" customHeight="1">
      <c r="A35" s="82">
        <v>21</v>
      </c>
      <c r="B35" s="93" t="s">
        <v>175</v>
      </c>
      <c r="C35" s="94" t="s">
        <v>176</v>
      </c>
      <c r="D35" s="83" t="s">
        <v>102</v>
      </c>
      <c r="E35" s="84" t="s">
        <v>60</v>
      </c>
      <c r="F35" s="84" t="s">
        <v>76</v>
      </c>
      <c r="G35" s="87">
        <v>6</v>
      </c>
      <c r="H35" s="88">
        <v>2.86</v>
      </c>
      <c r="I35" s="82"/>
      <c r="J35" s="84"/>
      <c r="K35" s="85" t="s">
        <v>72</v>
      </c>
      <c r="L35" s="84" t="s">
        <v>76</v>
      </c>
      <c r="M35" s="87">
        <f t="shared" si="0"/>
        <v>7</v>
      </c>
      <c r="N35" s="88">
        <f t="shared" si="1"/>
        <v>3.06</v>
      </c>
      <c r="O35" s="82"/>
      <c r="P35" s="84"/>
      <c r="Q35" s="85" t="s">
        <v>281</v>
      </c>
      <c r="R35" s="89">
        <v>4</v>
      </c>
      <c r="S35" s="89">
        <f t="shared" si="2"/>
        <v>242.00000000000023</v>
      </c>
      <c r="T35" s="89">
        <f t="shared" si="3"/>
        <v>121.00000000000011</v>
      </c>
      <c r="U35" s="89">
        <f t="shared" si="4"/>
        <v>1452.0000000000014</v>
      </c>
      <c r="V35" s="124">
        <v>0.5</v>
      </c>
      <c r="W35" s="91">
        <v>0.2</v>
      </c>
      <c r="X35" s="88">
        <v>2.67</v>
      </c>
      <c r="AB35" s="119">
        <v>1</v>
      </c>
    </row>
    <row r="36" spans="1:28" s="98" customFormat="1" ht="31.5" customHeight="1">
      <c r="A36" s="82">
        <v>22</v>
      </c>
      <c r="B36" s="93" t="s">
        <v>177</v>
      </c>
      <c r="C36" s="96" t="s">
        <v>178</v>
      </c>
      <c r="D36" s="83" t="s">
        <v>94</v>
      </c>
      <c r="E36" s="84" t="s">
        <v>60</v>
      </c>
      <c r="F36" s="84" t="s">
        <v>76</v>
      </c>
      <c r="G36" s="87">
        <v>5</v>
      </c>
      <c r="H36" s="88">
        <v>2.66</v>
      </c>
      <c r="I36" s="82"/>
      <c r="J36" s="84"/>
      <c r="K36" s="121" t="s">
        <v>122</v>
      </c>
      <c r="L36" s="84" t="s">
        <v>76</v>
      </c>
      <c r="M36" s="87">
        <f t="shared" si="0"/>
        <v>6</v>
      </c>
      <c r="N36" s="88">
        <f t="shared" si="1"/>
        <v>2.8600000000000003</v>
      </c>
      <c r="O36" s="82"/>
      <c r="P36" s="84"/>
      <c r="Q36" s="121" t="s">
        <v>287</v>
      </c>
      <c r="R36" s="89">
        <v>6</v>
      </c>
      <c r="S36" s="89">
        <f t="shared" si="2"/>
        <v>242.00000000000023</v>
      </c>
      <c r="T36" s="89">
        <f t="shared" si="3"/>
        <v>96.8000000000001</v>
      </c>
      <c r="U36" s="89">
        <f t="shared" si="4"/>
        <v>2032.8000000000018</v>
      </c>
      <c r="V36" s="124">
        <v>0.4</v>
      </c>
      <c r="W36" s="91">
        <v>0.2</v>
      </c>
      <c r="X36" s="88">
        <v>2.67</v>
      </c>
      <c r="AB36" s="119">
        <v>1</v>
      </c>
    </row>
    <row r="37" spans="1:28" s="98" customFormat="1" ht="31.5" customHeight="1">
      <c r="A37" s="82">
        <v>23</v>
      </c>
      <c r="B37" s="93" t="s">
        <v>179</v>
      </c>
      <c r="C37" s="96" t="s">
        <v>180</v>
      </c>
      <c r="D37" s="83" t="s">
        <v>103</v>
      </c>
      <c r="E37" s="84" t="s">
        <v>60</v>
      </c>
      <c r="F37" s="84" t="s">
        <v>76</v>
      </c>
      <c r="G37" s="87">
        <v>5</v>
      </c>
      <c r="H37" s="88">
        <v>2.66</v>
      </c>
      <c r="I37" s="82"/>
      <c r="J37" s="84"/>
      <c r="K37" s="121" t="s">
        <v>122</v>
      </c>
      <c r="L37" s="84" t="s">
        <v>76</v>
      </c>
      <c r="M37" s="87">
        <f t="shared" si="0"/>
        <v>6</v>
      </c>
      <c r="N37" s="88">
        <f t="shared" si="1"/>
        <v>2.8600000000000003</v>
      </c>
      <c r="O37" s="82"/>
      <c r="P37" s="84"/>
      <c r="Q37" s="121" t="s">
        <v>287</v>
      </c>
      <c r="R37" s="89">
        <v>6</v>
      </c>
      <c r="S37" s="89">
        <f t="shared" si="2"/>
        <v>242.00000000000023</v>
      </c>
      <c r="T37" s="89">
        <f t="shared" si="3"/>
        <v>96.8000000000001</v>
      </c>
      <c r="U37" s="89">
        <f t="shared" si="4"/>
        <v>2032.8000000000018</v>
      </c>
      <c r="V37" s="124">
        <v>0.4</v>
      </c>
      <c r="W37" s="91">
        <v>0.2</v>
      </c>
      <c r="X37" s="88">
        <v>2.67</v>
      </c>
      <c r="AB37" s="119">
        <v>1</v>
      </c>
    </row>
    <row r="38" spans="1:28" s="92" customFormat="1" ht="31.5" customHeight="1">
      <c r="A38" s="82">
        <v>24</v>
      </c>
      <c r="B38" s="93" t="s">
        <v>181</v>
      </c>
      <c r="C38" s="96" t="s">
        <v>182</v>
      </c>
      <c r="D38" s="83" t="s">
        <v>84</v>
      </c>
      <c r="E38" s="84" t="s">
        <v>60</v>
      </c>
      <c r="F38" s="84" t="s">
        <v>76</v>
      </c>
      <c r="G38" s="87">
        <v>5</v>
      </c>
      <c r="H38" s="88">
        <v>2.66</v>
      </c>
      <c r="I38" s="82"/>
      <c r="J38" s="84"/>
      <c r="K38" s="85" t="s">
        <v>122</v>
      </c>
      <c r="L38" s="84" t="s">
        <v>76</v>
      </c>
      <c r="M38" s="87">
        <f t="shared" si="0"/>
        <v>6</v>
      </c>
      <c r="N38" s="88">
        <f t="shared" si="1"/>
        <v>2.8600000000000003</v>
      </c>
      <c r="O38" s="82"/>
      <c r="P38" s="84"/>
      <c r="Q38" s="121" t="s">
        <v>287</v>
      </c>
      <c r="R38" s="89">
        <v>6</v>
      </c>
      <c r="S38" s="89">
        <f t="shared" si="2"/>
        <v>242.00000000000023</v>
      </c>
      <c r="T38" s="89">
        <f t="shared" si="3"/>
        <v>145.20000000000013</v>
      </c>
      <c r="U38" s="89">
        <f t="shared" si="4"/>
        <v>2323.2000000000025</v>
      </c>
      <c r="V38" s="124">
        <v>0.6</v>
      </c>
      <c r="W38" s="91">
        <v>0.2</v>
      </c>
      <c r="X38" s="88">
        <v>2.67</v>
      </c>
      <c r="AB38" s="119">
        <v>1</v>
      </c>
    </row>
    <row r="39" spans="1:28" s="92" customFormat="1" ht="31.5" customHeight="1">
      <c r="A39" s="82">
        <v>25</v>
      </c>
      <c r="B39" s="93" t="s">
        <v>183</v>
      </c>
      <c r="C39" s="96">
        <v>30813</v>
      </c>
      <c r="D39" s="83" t="s">
        <v>93</v>
      </c>
      <c r="E39" s="84" t="s">
        <v>60</v>
      </c>
      <c r="F39" s="84" t="s">
        <v>76</v>
      </c>
      <c r="G39" s="87">
        <v>5</v>
      </c>
      <c r="H39" s="88">
        <v>2.66</v>
      </c>
      <c r="I39" s="82"/>
      <c r="J39" s="84"/>
      <c r="K39" s="121" t="s">
        <v>122</v>
      </c>
      <c r="L39" s="84" t="s">
        <v>76</v>
      </c>
      <c r="M39" s="87">
        <f t="shared" si="0"/>
        <v>6</v>
      </c>
      <c r="N39" s="88">
        <f t="shared" si="1"/>
        <v>2.8600000000000003</v>
      </c>
      <c r="O39" s="82"/>
      <c r="P39" s="84"/>
      <c r="Q39" s="121" t="s">
        <v>287</v>
      </c>
      <c r="R39" s="89">
        <v>6</v>
      </c>
      <c r="S39" s="89">
        <f t="shared" si="2"/>
        <v>242.00000000000023</v>
      </c>
      <c r="T39" s="89">
        <f t="shared" si="3"/>
        <v>96.8000000000001</v>
      </c>
      <c r="U39" s="89">
        <f t="shared" si="4"/>
        <v>2032.8000000000018</v>
      </c>
      <c r="V39" s="124">
        <v>0.4</v>
      </c>
      <c r="W39" s="91">
        <v>0.2</v>
      </c>
      <c r="X39" s="88">
        <v>2.67</v>
      </c>
      <c r="AB39" s="119">
        <v>1</v>
      </c>
    </row>
    <row r="40" spans="1:28" s="92" customFormat="1" ht="31.5" customHeight="1">
      <c r="A40" s="82">
        <v>26</v>
      </c>
      <c r="B40" s="199" t="s">
        <v>184</v>
      </c>
      <c r="C40" s="125" t="s">
        <v>111</v>
      </c>
      <c r="D40" s="83" t="s">
        <v>102</v>
      </c>
      <c r="E40" s="84" t="s">
        <v>60</v>
      </c>
      <c r="F40" s="84" t="s">
        <v>76</v>
      </c>
      <c r="G40" s="87">
        <v>4</v>
      </c>
      <c r="H40" s="88">
        <v>2.46</v>
      </c>
      <c r="I40" s="82"/>
      <c r="J40" s="84"/>
      <c r="K40" s="85" t="s">
        <v>151</v>
      </c>
      <c r="L40" s="84" t="s">
        <v>76</v>
      </c>
      <c r="M40" s="87">
        <f t="shared" si="0"/>
        <v>5</v>
      </c>
      <c r="N40" s="88">
        <f t="shared" si="1"/>
        <v>2.66</v>
      </c>
      <c r="O40" s="82"/>
      <c r="P40" s="84"/>
      <c r="Q40" s="85" t="s">
        <v>282</v>
      </c>
      <c r="R40" s="89">
        <v>6</v>
      </c>
      <c r="S40" s="89">
        <f t="shared" si="2"/>
        <v>242.00000000000023</v>
      </c>
      <c r="T40" s="89">
        <f t="shared" si="3"/>
        <v>121.00000000000011</v>
      </c>
      <c r="U40" s="89">
        <f t="shared" si="4"/>
        <v>2178.000000000002</v>
      </c>
      <c r="V40" s="124">
        <v>0.5</v>
      </c>
      <c r="W40" s="91">
        <v>0.2</v>
      </c>
      <c r="X40" s="88"/>
      <c r="AB40" s="119">
        <v>1</v>
      </c>
    </row>
    <row r="41" spans="1:28" s="92" customFormat="1" ht="31.5" customHeight="1">
      <c r="A41" s="82">
        <v>27</v>
      </c>
      <c r="B41" s="93" t="s">
        <v>185</v>
      </c>
      <c r="C41" s="94" t="s">
        <v>186</v>
      </c>
      <c r="D41" s="122" t="s">
        <v>92</v>
      </c>
      <c r="E41" s="84" t="s">
        <v>60</v>
      </c>
      <c r="F41" s="84" t="s">
        <v>76</v>
      </c>
      <c r="G41" s="87">
        <v>4</v>
      </c>
      <c r="H41" s="88">
        <v>2.46</v>
      </c>
      <c r="I41" s="82"/>
      <c r="J41" s="84"/>
      <c r="K41" s="86" t="s">
        <v>121</v>
      </c>
      <c r="L41" s="84" t="s">
        <v>76</v>
      </c>
      <c r="M41" s="87">
        <f t="shared" si="0"/>
        <v>5</v>
      </c>
      <c r="N41" s="88">
        <f t="shared" si="1"/>
        <v>2.66</v>
      </c>
      <c r="O41" s="82"/>
      <c r="P41" s="84"/>
      <c r="Q41" s="86" t="s">
        <v>286</v>
      </c>
      <c r="R41" s="89">
        <v>2</v>
      </c>
      <c r="S41" s="89">
        <f t="shared" si="2"/>
        <v>242.00000000000023</v>
      </c>
      <c r="T41" s="89">
        <f t="shared" si="3"/>
        <v>96.8000000000001</v>
      </c>
      <c r="U41" s="89">
        <f t="shared" si="4"/>
        <v>677.6000000000006</v>
      </c>
      <c r="V41" s="124">
        <v>0.4</v>
      </c>
      <c r="W41" s="91">
        <v>0.2</v>
      </c>
      <c r="X41" s="88">
        <v>4.65</v>
      </c>
      <c r="AB41" s="119">
        <v>1</v>
      </c>
    </row>
    <row r="42" spans="1:28" s="92" customFormat="1" ht="31.5" customHeight="1">
      <c r="A42" s="82">
        <v>28</v>
      </c>
      <c r="B42" s="93" t="s">
        <v>187</v>
      </c>
      <c r="C42" s="94" t="s">
        <v>188</v>
      </c>
      <c r="D42" s="122" t="s">
        <v>90</v>
      </c>
      <c r="E42" s="84" t="s">
        <v>60</v>
      </c>
      <c r="F42" s="84" t="s">
        <v>76</v>
      </c>
      <c r="G42" s="87">
        <v>4</v>
      </c>
      <c r="H42" s="88">
        <v>2.46</v>
      </c>
      <c r="I42" s="82"/>
      <c r="J42" s="84"/>
      <c r="K42" s="86" t="s">
        <v>121</v>
      </c>
      <c r="L42" s="84" t="s">
        <v>76</v>
      </c>
      <c r="M42" s="87">
        <f t="shared" si="0"/>
        <v>5</v>
      </c>
      <c r="N42" s="88">
        <f t="shared" si="1"/>
        <v>2.66</v>
      </c>
      <c r="O42" s="82"/>
      <c r="P42" s="84"/>
      <c r="Q42" s="86" t="s">
        <v>286</v>
      </c>
      <c r="R42" s="89">
        <v>2</v>
      </c>
      <c r="S42" s="89">
        <f t="shared" si="2"/>
        <v>242.00000000000023</v>
      </c>
      <c r="T42" s="89">
        <f t="shared" si="3"/>
        <v>96.8000000000001</v>
      </c>
      <c r="U42" s="89">
        <f t="shared" si="4"/>
        <v>677.6000000000006</v>
      </c>
      <c r="V42" s="124">
        <v>0.4</v>
      </c>
      <c r="W42" s="91">
        <v>0.2</v>
      </c>
      <c r="X42" s="88">
        <v>3.46</v>
      </c>
      <c r="AB42" s="119">
        <v>1</v>
      </c>
    </row>
    <row r="43" spans="1:28" s="92" customFormat="1" ht="31.5" customHeight="1">
      <c r="A43" s="82">
        <v>29</v>
      </c>
      <c r="B43" s="93" t="s">
        <v>189</v>
      </c>
      <c r="C43" s="94" t="s">
        <v>190</v>
      </c>
      <c r="D43" s="122" t="s">
        <v>83</v>
      </c>
      <c r="E43" s="84" t="s">
        <v>60</v>
      </c>
      <c r="F43" s="84" t="s">
        <v>76</v>
      </c>
      <c r="G43" s="87">
        <v>4</v>
      </c>
      <c r="H43" s="88">
        <v>2.46</v>
      </c>
      <c r="I43" s="82"/>
      <c r="J43" s="84"/>
      <c r="K43" s="86" t="s">
        <v>121</v>
      </c>
      <c r="L43" s="84" t="s">
        <v>76</v>
      </c>
      <c r="M43" s="87">
        <f t="shared" si="0"/>
        <v>5</v>
      </c>
      <c r="N43" s="88">
        <f t="shared" si="1"/>
        <v>2.66</v>
      </c>
      <c r="O43" s="82"/>
      <c r="P43" s="84"/>
      <c r="Q43" s="86" t="s">
        <v>286</v>
      </c>
      <c r="R43" s="89">
        <v>2</v>
      </c>
      <c r="S43" s="89">
        <f t="shared" si="2"/>
        <v>242.00000000000023</v>
      </c>
      <c r="T43" s="89">
        <f t="shared" si="3"/>
        <v>96.8000000000001</v>
      </c>
      <c r="U43" s="89">
        <f t="shared" si="4"/>
        <v>677.6000000000006</v>
      </c>
      <c r="V43" s="124">
        <v>0.4</v>
      </c>
      <c r="W43" s="91">
        <v>0.2</v>
      </c>
      <c r="X43" s="88">
        <v>3.46</v>
      </c>
      <c r="AB43" s="119">
        <v>1</v>
      </c>
    </row>
    <row r="44" spans="1:28" s="92" customFormat="1" ht="31.5" customHeight="1">
      <c r="A44" s="82">
        <v>30</v>
      </c>
      <c r="B44" s="93" t="s">
        <v>191</v>
      </c>
      <c r="C44" s="94" t="s">
        <v>192</v>
      </c>
      <c r="D44" s="122" t="s">
        <v>84</v>
      </c>
      <c r="E44" s="84" t="s">
        <v>60</v>
      </c>
      <c r="F44" s="84" t="s">
        <v>76</v>
      </c>
      <c r="G44" s="87">
        <v>4</v>
      </c>
      <c r="H44" s="88">
        <v>2.46</v>
      </c>
      <c r="I44" s="82"/>
      <c r="J44" s="84"/>
      <c r="K44" s="86" t="s">
        <v>121</v>
      </c>
      <c r="L44" s="84" t="s">
        <v>76</v>
      </c>
      <c r="M44" s="87">
        <f t="shared" si="0"/>
        <v>5</v>
      </c>
      <c r="N44" s="88">
        <f t="shared" si="1"/>
        <v>2.66</v>
      </c>
      <c r="O44" s="82"/>
      <c r="P44" s="84"/>
      <c r="Q44" s="86" t="s">
        <v>286</v>
      </c>
      <c r="R44" s="89">
        <v>2</v>
      </c>
      <c r="S44" s="89">
        <f t="shared" si="2"/>
        <v>242.00000000000023</v>
      </c>
      <c r="T44" s="89">
        <f t="shared" si="3"/>
        <v>145.20000000000013</v>
      </c>
      <c r="U44" s="89">
        <f t="shared" si="4"/>
        <v>774.4000000000008</v>
      </c>
      <c r="V44" s="124">
        <v>0.6</v>
      </c>
      <c r="W44" s="91">
        <v>0.2</v>
      </c>
      <c r="X44" s="88">
        <v>3.46</v>
      </c>
      <c r="AB44" s="119">
        <v>1</v>
      </c>
    </row>
    <row r="45" spans="1:28" s="98" customFormat="1" ht="31.5" customHeight="1">
      <c r="A45" s="82">
        <v>31</v>
      </c>
      <c r="B45" s="93" t="s">
        <v>193</v>
      </c>
      <c r="C45" s="94">
        <v>30989</v>
      </c>
      <c r="D45" s="122" t="s">
        <v>102</v>
      </c>
      <c r="E45" s="84" t="s">
        <v>60</v>
      </c>
      <c r="F45" s="84" t="s">
        <v>76</v>
      </c>
      <c r="G45" s="87">
        <v>4</v>
      </c>
      <c r="H45" s="88">
        <v>2.46</v>
      </c>
      <c r="I45" s="82"/>
      <c r="J45" s="84"/>
      <c r="K45" s="86" t="s">
        <v>121</v>
      </c>
      <c r="L45" s="84" t="s">
        <v>76</v>
      </c>
      <c r="M45" s="87">
        <f t="shared" si="0"/>
        <v>5</v>
      </c>
      <c r="N45" s="88">
        <f t="shared" si="1"/>
        <v>2.66</v>
      </c>
      <c r="O45" s="82"/>
      <c r="P45" s="84"/>
      <c r="Q45" s="86" t="s">
        <v>286</v>
      </c>
      <c r="R45" s="89">
        <v>2</v>
      </c>
      <c r="S45" s="89">
        <f t="shared" si="2"/>
        <v>242.00000000000023</v>
      </c>
      <c r="T45" s="89">
        <f t="shared" si="3"/>
        <v>121.00000000000011</v>
      </c>
      <c r="U45" s="89">
        <f t="shared" si="4"/>
        <v>726.0000000000007</v>
      </c>
      <c r="V45" s="124">
        <v>0.5</v>
      </c>
      <c r="W45" s="91">
        <v>0.2</v>
      </c>
      <c r="X45" s="88">
        <v>3.26</v>
      </c>
      <c r="AB45" s="119">
        <v>1</v>
      </c>
    </row>
    <row r="46" spans="1:28" s="92" customFormat="1" ht="31.5" customHeight="1">
      <c r="A46" s="82">
        <v>32</v>
      </c>
      <c r="B46" s="93" t="s">
        <v>194</v>
      </c>
      <c r="C46" s="94" t="s">
        <v>195</v>
      </c>
      <c r="D46" s="122" t="s">
        <v>86</v>
      </c>
      <c r="E46" s="84" t="s">
        <v>60</v>
      </c>
      <c r="F46" s="84" t="s">
        <v>76</v>
      </c>
      <c r="G46" s="87">
        <v>4</v>
      </c>
      <c r="H46" s="88">
        <v>2.46</v>
      </c>
      <c r="I46" s="82"/>
      <c r="J46" s="84"/>
      <c r="K46" s="86" t="s">
        <v>121</v>
      </c>
      <c r="L46" s="84" t="s">
        <v>76</v>
      </c>
      <c r="M46" s="87">
        <f t="shared" si="0"/>
        <v>5</v>
      </c>
      <c r="N46" s="88">
        <f t="shared" si="1"/>
        <v>2.66</v>
      </c>
      <c r="O46" s="82"/>
      <c r="P46" s="84"/>
      <c r="Q46" s="86" t="s">
        <v>286</v>
      </c>
      <c r="R46" s="89">
        <v>2</v>
      </c>
      <c r="S46" s="89">
        <f t="shared" si="2"/>
        <v>242.00000000000023</v>
      </c>
      <c r="T46" s="89">
        <f t="shared" si="3"/>
        <v>96.8000000000001</v>
      </c>
      <c r="U46" s="89">
        <f t="shared" si="4"/>
        <v>677.6000000000006</v>
      </c>
      <c r="V46" s="124">
        <v>0.4</v>
      </c>
      <c r="W46" s="91">
        <v>0.2</v>
      </c>
      <c r="X46" s="88">
        <v>3.06</v>
      </c>
      <c r="AB46" s="119">
        <v>1</v>
      </c>
    </row>
    <row r="47" spans="1:28" s="92" customFormat="1" ht="31.5" customHeight="1">
      <c r="A47" s="82">
        <v>33</v>
      </c>
      <c r="B47" s="93" t="s">
        <v>196</v>
      </c>
      <c r="C47" s="94" t="s">
        <v>197</v>
      </c>
      <c r="D47" s="122" t="s">
        <v>87</v>
      </c>
      <c r="E47" s="84" t="s">
        <v>60</v>
      </c>
      <c r="F47" s="84" t="s">
        <v>76</v>
      </c>
      <c r="G47" s="87">
        <v>4</v>
      </c>
      <c r="H47" s="88">
        <v>2.46</v>
      </c>
      <c r="I47" s="82"/>
      <c r="J47" s="84"/>
      <c r="K47" s="86" t="s">
        <v>121</v>
      </c>
      <c r="L47" s="84" t="s">
        <v>76</v>
      </c>
      <c r="M47" s="87">
        <f t="shared" si="0"/>
        <v>5</v>
      </c>
      <c r="N47" s="88">
        <f t="shared" si="1"/>
        <v>2.66</v>
      </c>
      <c r="O47" s="82"/>
      <c r="P47" s="84"/>
      <c r="Q47" s="86" t="s">
        <v>286</v>
      </c>
      <c r="R47" s="89">
        <v>2</v>
      </c>
      <c r="S47" s="89">
        <f t="shared" si="2"/>
        <v>242.00000000000023</v>
      </c>
      <c r="T47" s="89">
        <f t="shared" si="3"/>
        <v>121.00000000000011</v>
      </c>
      <c r="U47" s="89">
        <f t="shared" si="4"/>
        <v>726.0000000000007</v>
      </c>
      <c r="V47" s="124">
        <v>0.5</v>
      </c>
      <c r="W47" s="91">
        <v>0.2</v>
      </c>
      <c r="X47" s="88">
        <v>3.06</v>
      </c>
      <c r="AB47" s="119">
        <v>1</v>
      </c>
    </row>
    <row r="48" spans="1:28" s="92" customFormat="1" ht="31.5" customHeight="1">
      <c r="A48" s="82">
        <v>34</v>
      </c>
      <c r="B48" s="93" t="s">
        <v>198</v>
      </c>
      <c r="C48" s="94">
        <v>32060</v>
      </c>
      <c r="D48" s="122" t="s">
        <v>91</v>
      </c>
      <c r="E48" s="84" t="s">
        <v>60</v>
      </c>
      <c r="F48" s="84" t="s">
        <v>76</v>
      </c>
      <c r="G48" s="87">
        <v>4</v>
      </c>
      <c r="H48" s="88">
        <v>2.46</v>
      </c>
      <c r="I48" s="82"/>
      <c r="J48" s="84"/>
      <c r="K48" s="86" t="s">
        <v>121</v>
      </c>
      <c r="L48" s="84" t="s">
        <v>76</v>
      </c>
      <c r="M48" s="87">
        <f t="shared" si="0"/>
        <v>5</v>
      </c>
      <c r="N48" s="88">
        <f t="shared" si="1"/>
        <v>2.66</v>
      </c>
      <c r="O48" s="82"/>
      <c r="P48" s="84"/>
      <c r="Q48" s="86" t="s">
        <v>286</v>
      </c>
      <c r="R48" s="89">
        <v>2</v>
      </c>
      <c r="S48" s="89">
        <f t="shared" si="2"/>
        <v>242.00000000000023</v>
      </c>
      <c r="T48" s="89">
        <f t="shared" si="3"/>
        <v>121.00000000000011</v>
      </c>
      <c r="U48" s="89">
        <f t="shared" si="4"/>
        <v>726.0000000000007</v>
      </c>
      <c r="V48" s="124">
        <v>0.5</v>
      </c>
      <c r="W48" s="91">
        <v>0.2</v>
      </c>
      <c r="X48" s="88">
        <v>3.06</v>
      </c>
      <c r="AB48" s="119">
        <v>1</v>
      </c>
    </row>
    <row r="49" spans="1:28" s="92" customFormat="1" ht="31.5" customHeight="1">
      <c r="A49" s="82">
        <v>35</v>
      </c>
      <c r="B49" s="93" t="s">
        <v>199</v>
      </c>
      <c r="C49" s="125"/>
      <c r="D49" s="83" t="s">
        <v>104</v>
      </c>
      <c r="E49" s="84" t="s">
        <v>60</v>
      </c>
      <c r="F49" s="84" t="s">
        <v>76</v>
      </c>
      <c r="G49" s="87">
        <v>4</v>
      </c>
      <c r="H49" s="88">
        <v>2.46</v>
      </c>
      <c r="I49" s="82"/>
      <c r="J49" s="84"/>
      <c r="K49" s="85" t="s">
        <v>123</v>
      </c>
      <c r="L49" s="84" t="s">
        <v>76</v>
      </c>
      <c r="M49" s="87">
        <f t="shared" si="0"/>
        <v>5</v>
      </c>
      <c r="N49" s="88">
        <f t="shared" si="1"/>
        <v>2.66</v>
      </c>
      <c r="O49" s="82"/>
      <c r="P49" s="84"/>
      <c r="Q49" s="85" t="s">
        <v>290</v>
      </c>
      <c r="R49" s="89">
        <v>2</v>
      </c>
      <c r="S49" s="89">
        <f t="shared" si="2"/>
        <v>242.00000000000023</v>
      </c>
      <c r="T49" s="89">
        <f t="shared" si="3"/>
        <v>96.8000000000001</v>
      </c>
      <c r="U49" s="89">
        <f t="shared" si="4"/>
        <v>677.6000000000006</v>
      </c>
      <c r="V49" s="124">
        <v>0.4</v>
      </c>
      <c r="W49" s="91">
        <v>0.2</v>
      </c>
      <c r="X49" s="88">
        <v>2.86</v>
      </c>
      <c r="AB49" s="119">
        <v>1</v>
      </c>
    </row>
    <row r="50" spans="1:28" s="92" customFormat="1" ht="31.5" customHeight="1">
      <c r="A50" s="82">
        <v>36</v>
      </c>
      <c r="B50" s="93" t="s">
        <v>200</v>
      </c>
      <c r="C50" s="94" t="s">
        <v>201</v>
      </c>
      <c r="D50" s="122" t="s">
        <v>85</v>
      </c>
      <c r="E50" s="84" t="s">
        <v>60</v>
      </c>
      <c r="F50" s="84" t="s">
        <v>76</v>
      </c>
      <c r="G50" s="87">
        <v>4</v>
      </c>
      <c r="H50" s="88">
        <v>2.46</v>
      </c>
      <c r="I50" s="82"/>
      <c r="J50" s="84"/>
      <c r="K50" s="86" t="s">
        <v>121</v>
      </c>
      <c r="L50" s="84" t="s">
        <v>76</v>
      </c>
      <c r="M50" s="87">
        <f t="shared" si="0"/>
        <v>5</v>
      </c>
      <c r="N50" s="88">
        <f t="shared" si="1"/>
        <v>2.66</v>
      </c>
      <c r="O50" s="82"/>
      <c r="P50" s="84"/>
      <c r="Q50" s="86" t="s">
        <v>286</v>
      </c>
      <c r="R50" s="89">
        <v>2</v>
      </c>
      <c r="S50" s="89">
        <f t="shared" si="2"/>
        <v>242.00000000000023</v>
      </c>
      <c r="T50" s="89">
        <f t="shared" si="3"/>
        <v>96.8000000000001</v>
      </c>
      <c r="U50" s="89">
        <f t="shared" si="4"/>
        <v>677.6000000000006</v>
      </c>
      <c r="V50" s="124">
        <v>0.4</v>
      </c>
      <c r="W50" s="91">
        <v>0.2</v>
      </c>
      <c r="X50" s="88">
        <v>2.86</v>
      </c>
      <c r="AB50" s="119">
        <v>1</v>
      </c>
    </row>
    <row r="51" spans="1:28" s="92" customFormat="1" ht="31.5" customHeight="1">
      <c r="A51" s="82">
        <v>37</v>
      </c>
      <c r="B51" s="93" t="s">
        <v>202</v>
      </c>
      <c r="C51" s="94" t="s">
        <v>203</v>
      </c>
      <c r="D51" s="122" t="s">
        <v>94</v>
      </c>
      <c r="E51" s="84" t="s">
        <v>60</v>
      </c>
      <c r="F51" s="84" t="s">
        <v>76</v>
      </c>
      <c r="G51" s="87">
        <v>4</v>
      </c>
      <c r="H51" s="88">
        <v>2.46</v>
      </c>
      <c r="I51" s="82"/>
      <c r="J51" s="84"/>
      <c r="K51" s="86" t="s">
        <v>121</v>
      </c>
      <c r="L51" s="84" t="s">
        <v>76</v>
      </c>
      <c r="M51" s="87">
        <f t="shared" si="0"/>
        <v>5</v>
      </c>
      <c r="N51" s="88">
        <f t="shared" si="1"/>
        <v>2.66</v>
      </c>
      <c r="O51" s="82"/>
      <c r="P51" s="84"/>
      <c r="Q51" s="86" t="s">
        <v>286</v>
      </c>
      <c r="R51" s="89">
        <v>2</v>
      </c>
      <c r="S51" s="89">
        <f t="shared" si="2"/>
        <v>242.00000000000023</v>
      </c>
      <c r="T51" s="89">
        <f t="shared" si="3"/>
        <v>96.8000000000001</v>
      </c>
      <c r="U51" s="89">
        <f t="shared" si="4"/>
        <v>677.6000000000006</v>
      </c>
      <c r="V51" s="124">
        <v>0.4</v>
      </c>
      <c r="W51" s="91">
        <v>0.2</v>
      </c>
      <c r="X51" s="88">
        <v>2.26</v>
      </c>
      <c r="AB51" s="119">
        <v>1</v>
      </c>
    </row>
    <row r="52" spans="1:28" s="92" customFormat="1" ht="31.5" customHeight="1">
      <c r="A52" s="82">
        <v>38</v>
      </c>
      <c r="B52" s="93" t="s">
        <v>204</v>
      </c>
      <c r="C52" s="94" t="s">
        <v>205</v>
      </c>
      <c r="D52" s="122" t="s">
        <v>102</v>
      </c>
      <c r="E52" s="84" t="s">
        <v>60</v>
      </c>
      <c r="F52" s="84" t="s">
        <v>76</v>
      </c>
      <c r="G52" s="87">
        <v>4</v>
      </c>
      <c r="H52" s="88">
        <v>2.46</v>
      </c>
      <c r="I52" s="82"/>
      <c r="J52" s="84"/>
      <c r="K52" s="86" t="s">
        <v>121</v>
      </c>
      <c r="L52" s="84" t="s">
        <v>76</v>
      </c>
      <c r="M52" s="87">
        <f t="shared" si="0"/>
        <v>5</v>
      </c>
      <c r="N52" s="88">
        <f t="shared" si="1"/>
        <v>2.66</v>
      </c>
      <c r="O52" s="82"/>
      <c r="P52" s="84"/>
      <c r="Q52" s="86" t="s">
        <v>286</v>
      </c>
      <c r="R52" s="89">
        <v>2</v>
      </c>
      <c r="S52" s="89">
        <f t="shared" si="2"/>
        <v>242.00000000000023</v>
      </c>
      <c r="T52" s="89">
        <f t="shared" si="3"/>
        <v>96.8000000000001</v>
      </c>
      <c r="U52" s="89">
        <f t="shared" si="4"/>
        <v>677.6000000000006</v>
      </c>
      <c r="V52" s="124">
        <v>0.4</v>
      </c>
      <c r="W52" s="91">
        <v>0.2</v>
      </c>
      <c r="X52" s="88">
        <v>2.26</v>
      </c>
      <c r="AB52" s="119">
        <v>1</v>
      </c>
    </row>
    <row r="53" spans="1:28" s="92" customFormat="1" ht="31.5" customHeight="1">
      <c r="A53" s="82">
        <v>39</v>
      </c>
      <c r="B53" s="93" t="s">
        <v>206</v>
      </c>
      <c r="C53" s="94">
        <v>31384</v>
      </c>
      <c r="D53" s="122" t="s">
        <v>90</v>
      </c>
      <c r="E53" s="84" t="s">
        <v>60</v>
      </c>
      <c r="F53" s="84" t="s">
        <v>76</v>
      </c>
      <c r="G53" s="87">
        <v>4</v>
      </c>
      <c r="H53" s="88">
        <v>2.46</v>
      </c>
      <c r="I53" s="126"/>
      <c r="J53" s="84"/>
      <c r="K53" s="86" t="s">
        <v>121</v>
      </c>
      <c r="L53" s="84" t="s">
        <v>76</v>
      </c>
      <c r="M53" s="87">
        <f t="shared" si="0"/>
        <v>5</v>
      </c>
      <c r="N53" s="88">
        <f t="shared" si="1"/>
        <v>2.66</v>
      </c>
      <c r="O53" s="126"/>
      <c r="P53" s="84"/>
      <c r="Q53" s="86" t="s">
        <v>286</v>
      </c>
      <c r="R53" s="89">
        <v>2</v>
      </c>
      <c r="S53" s="89">
        <f t="shared" si="2"/>
        <v>242.00000000000023</v>
      </c>
      <c r="T53" s="89">
        <f t="shared" si="3"/>
        <v>96.8000000000001</v>
      </c>
      <c r="U53" s="89">
        <f t="shared" si="4"/>
        <v>677.6000000000006</v>
      </c>
      <c r="V53" s="124">
        <v>0.4</v>
      </c>
      <c r="W53" s="91">
        <v>0.2</v>
      </c>
      <c r="X53" s="88">
        <v>2.26</v>
      </c>
      <c r="AB53" s="119">
        <v>1</v>
      </c>
    </row>
    <row r="54" spans="1:28" s="98" customFormat="1" ht="31.5" customHeight="1">
      <c r="A54" s="82">
        <v>40</v>
      </c>
      <c r="B54" s="199" t="s">
        <v>207</v>
      </c>
      <c r="C54" s="94" t="s">
        <v>208</v>
      </c>
      <c r="D54" s="122" t="s">
        <v>83</v>
      </c>
      <c r="E54" s="84" t="s">
        <v>60</v>
      </c>
      <c r="F54" s="84" t="s">
        <v>76</v>
      </c>
      <c r="G54" s="87">
        <v>3</v>
      </c>
      <c r="H54" s="88">
        <v>2.26</v>
      </c>
      <c r="I54" s="82"/>
      <c r="J54" s="84"/>
      <c r="K54" s="86" t="s">
        <v>72</v>
      </c>
      <c r="L54" s="84" t="s">
        <v>76</v>
      </c>
      <c r="M54" s="87">
        <f t="shared" si="0"/>
        <v>4</v>
      </c>
      <c r="N54" s="88">
        <f t="shared" si="1"/>
        <v>2.46</v>
      </c>
      <c r="O54" s="82"/>
      <c r="P54" s="84"/>
      <c r="Q54" s="85" t="s">
        <v>281</v>
      </c>
      <c r="R54" s="89">
        <v>4</v>
      </c>
      <c r="S54" s="89">
        <f t="shared" si="2"/>
        <v>242.00000000000023</v>
      </c>
      <c r="T54" s="89">
        <f t="shared" si="3"/>
        <v>96.8000000000001</v>
      </c>
      <c r="U54" s="89">
        <f t="shared" si="4"/>
        <v>1355.2000000000012</v>
      </c>
      <c r="V54" s="124">
        <v>0.4</v>
      </c>
      <c r="W54" s="91">
        <v>0.2</v>
      </c>
      <c r="X54" s="88">
        <v>2.26</v>
      </c>
      <c r="AB54" s="119">
        <v>1</v>
      </c>
    </row>
    <row r="55" spans="1:28" s="92" customFormat="1" ht="31.5" customHeight="1">
      <c r="A55" s="82">
        <v>41</v>
      </c>
      <c r="B55" s="199" t="s">
        <v>209</v>
      </c>
      <c r="C55" s="94">
        <v>32599</v>
      </c>
      <c r="D55" s="122" t="s">
        <v>95</v>
      </c>
      <c r="E55" s="84" t="s">
        <v>60</v>
      </c>
      <c r="F55" s="84" t="s">
        <v>76</v>
      </c>
      <c r="G55" s="127" t="s">
        <v>64</v>
      </c>
      <c r="H55" s="128">
        <v>2.06</v>
      </c>
      <c r="I55" s="126"/>
      <c r="J55" s="84"/>
      <c r="K55" s="121" t="s">
        <v>151</v>
      </c>
      <c r="L55" s="84" t="s">
        <v>76</v>
      </c>
      <c r="M55" s="87">
        <f t="shared" si="0"/>
        <v>3</v>
      </c>
      <c r="N55" s="88">
        <f t="shared" si="1"/>
        <v>2.2600000000000002</v>
      </c>
      <c r="O55" s="126"/>
      <c r="P55" s="84"/>
      <c r="Q55" s="85" t="s">
        <v>282</v>
      </c>
      <c r="R55" s="89">
        <v>6</v>
      </c>
      <c r="S55" s="89">
        <f t="shared" si="2"/>
        <v>242.00000000000023</v>
      </c>
      <c r="T55" s="89">
        <f t="shared" si="3"/>
        <v>96.8000000000001</v>
      </c>
      <c r="U55" s="89">
        <f t="shared" si="4"/>
        <v>2032.8000000000018</v>
      </c>
      <c r="V55" s="124">
        <v>0.4</v>
      </c>
      <c r="W55" s="91">
        <v>0.2</v>
      </c>
      <c r="X55" s="88">
        <v>3.06</v>
      </c>
      <c r="AB55" s="119">
        <v>1</v>
      </c>
    </row>
    <row r="56" spans="1:28" s="92" customFormat="1" ht="31.5" customHeight="1">
      <c r="A56" s="82">
        <v>42</v>
      </c>
      <c r="B56" s="93" t="s">
        <v>210</v>
      </c>
      <c r="C56" s="94">
        <v>30045</v>
      </c>
      <c r="D56" s="122" t="s">
        <v>102</v>
      </c>
      <c r="E56" s="84" t="s">
        <v>60</v>
      </c>
      <c r="F56" s="84" t="s">
        <v>76</v>
      </c>
      <c r="G56" s="127" t="s">
        <v>64</v>
      </c>
      <c r="H56" s="128">
        <v>2.06</v>
      </c>
      <c r="I56" s="126"/>
      <c r="J56" s="84"/>
      <c r="K56" s="121" t="s">
        <v>151</v>
      </c>
      <c r="L56" s="84" t="s">
        <v>76</v>
      </c>
      <c r="M56" s="87">
        <f t="shared" si="0"/>
        <v>3</v>
      </c>
      <c r="N56" s="88">
        <f t="shared" si="1"/>
        <v>2.2600000000000002</v>
      </c>
      <c r="O56" s="126"/>
      <c r="P56" s="84"/>
      <c r="Q56" s="85" t="s">
        <v>282</v>
      </c>
      <c r="R56" s="89">
        <v>6</v>
      </c>
      <c r="S56" s="89">
        <f t="shared" si="2"/>
        <v>242.00000000000023</v>
      </c>
      <c r="T56" s="89">
        <f t="shared" si="3"/>
        <v>96.8000000000001</v>
      </c>
      <c r="U56" s="89">
        <f t="shared" si="4"/>
        <v>2032.8000000000018</v>
      </c>
      <c r="V56" s="124">
        <v>0.4</v>
      </c>
      <c r="W56" s="91">
        <v>0.2</v>
      </c>
      <c r="X56" s="88">
        <v>3.06</v>
      </c>
      <c r="AB56" s="119">
        <v>1</v>
      </c>
    </row>
    <row r="57" spans="1:28" s="92" customFormat="1" ht="31.5" customHeight="1">
      <c r="A57" s="82">
        <v>43</v>
      </c>
      <c r="B57" s="93" t="s">
        <v>212</v>
      </c>
      <c r="C57" s="94" t="s">
        <v>213</v>
      </c>
      <c r="D57" s="83" t="s">
        <v>88</v>
      </c>
      <c r="E57" s="84" t="s">
        <v>65</v>
      </c>
      <c r="F57" s="84" t="s">
        <v>79</v>
      </c>
      <c r="G57" s="87">
        <v>9</v>
      </c>
      <c r="H57" s="88">
        <v>3.46</v>
      </c>
      <c r="I57" s="126"/>
      <c r="J57" s="84"/>
      <c r="K57" s="85" t="s">
        <v>110</v>
      </c>
      <c r="L57" s="84" t="s">
        <v>79</v>
      </c>
      <c r="M57" s="87">
        <f t="shared" si="0"/>
        <v>10</v>
      </c>
      <c r="N57" s="88">
        <f t="shared" si="1"/>
        <v>3.66</v>
      </c>
      <c r="O57" s="126"/>
      <c r="P57" s="84"/>
      <c r="Q57" s="85" t="s">
        <v>291</v>
      </c>
      <c r="R57" s="89">
        <v>1</v>
      </c>
      <c r="S57" s="89">
        <f t="shared" si="2"/>
        <v>242.00000000000023</v>
      </c>
      <c r="T57" s="89">
        <f t="shared" si="3"/>
        <v>96.8000000000001</v>
      </c>
      <c r="U57" s="89">
        <f t="shared" si="4"/>
        <v>338.8000000000003</v>
      </c>
      <c r="V57" s="124">
        <v>0.4</v>
      </c>
      <c r="W57" s="91">
        <v>0.2</v>
      </c>
      <c r="X57" s="88">
        <v>3.06</v>
      </c>
      <c r="AB57" s="119">
        <v>1</v>
      </c>
    </row>
    <row r="58" spans="1:28" s="92" customFormat="1" ht="31.5" customHeight="1">
      <c r="A58" s="82">
        <v>44</v>
      </c>
      <c r="B58" s="93" t="s">
        <v>114</v>
      </c>
      <c r="C58" s="94" t="s">
        <v>115</v>
      </c>
      <c r="D58" s="83" t="s">
        <v>89</v>
      </c>
      <c r="E58" s="84" t="s">
        <v>65</v>
      </c>
      <c r="F58" s="84" t="s">
        <v>79</v>
      </c>
      <c r="G58" s="87">
        <v>5</v>
      </c>
      <c r="H58" s="88">
        <v>2.66</v>
      </c>
      <c r="I58" s="126"/>
      <c r="J58" s="84"/>
      <c r="K58" s="85" t="s">
        <v>122</v>
      </c>
      <c r="L58" s="84" t="s">
        <v>79</v>
      </c>
      <c r="M58" s="87">
        <f t="shared" si="0"/>
        <v>6</v>
      </c>
      <c r="N58" s="88">
        <f t="shared" si="1"/>
        <v>2.8600000000000003</v>
      </c>
      <c r="O58" s="126"/>
      <c r="P58" s="84"/>
      <c r="Q58" s="121" t="s">
        <v>287</v>
      </c>
      <c r="R58" s="89">
        <v>6</v>
      </c>
      <c r="S58" s="89">
        <f t="shared" si="2"/>
        <v>242.00000000000023</v>
      </c>
      <c r="T58" s="89">
        <f t="shared" si="3"/>
        <v>96.8000000000001</v>
      </c>
      <c r="U58" s="89">
        <f t="shared" si="4"/>
        <v>2032.8000000000018</v>
      </c>
      <c r="V58" s="124">
        <v>0.4</v>
      </c>
      <c r="W58" s="91">
        <v>0.2</v>
      </c>
      <c r="X58" s="88">
        <v>3.06</v>
      </c>
      <c r="AB58" s="119">
        <v>1</v>
      </c>
    </row>
    <row r="59" spans="1:28" s="92" customFormat="1" ht="31.5" customHeight="1">
      <c r="A59" s="82">
        <v>45</v>
      </c>
      <c r="B59" s="93" t="s">
        <v>214</v>
      </c>
      <c r="C59" s="94">
        <v>30591</v>
      </c>
      <c r="D59" s="83" t="s">
        <v>89</v>
      </c>
      <c r="E59" s="84" t="s">
        <v>215</v>
      </c>
      <c r="F59" s="84" t="s">
        <v>79</v>
      </c>
      <c r="G59" s="87">
        <v>4</v>
      </c>
      <c r="H59" s="88">
        <v>2.46</v>
      </c>
      <c r="I59" s="126"/>
      <c r="J59" s="84"/>
      <c r="K59" s="86" t="s">
        <v>121</v>
      </c>
      <c r="L59" s="84" t="s">
        <v>79</v>
      </c>
      <c r="M59" s="87">
        <f t="shared" si="0"/>
        <v>5</v>
      </c>
      <c r="N59" s="88">
        <f t="shared" si="1"/>
        <v>2.66</v>
      </c>
      <c r="O59" s="126"/>
      <c r="P59" s="84"/>
      <c r="Q59" s="86" t="s">
        <v>286</v>
      </c>
      <c r="R59" s="89">
        <v>2</v>
      </c>
      <c r="S59" s="89">
        <f t="shared" si="2"/>
        <v>242.00000000000023</v>
      </c>
      <c r="T59" s="89">
        <f t="shared" si="3"/>
        <v>96.8000000000001</v>
      </c>
      <c r="U59" s="89">
        <f t="shared" si="4"/>
        <v>677.6000000000006</v>
      </c>
      <c r="V59" s="124">
        <v>0.4</v>
      </c>
      <c r="W59" s="91">
        <v>0.2</v>
      </c>
      <c r="X59" s="88">
        <v>3.06</v>
      </c>
      <c r="AB59" s="119">
        <v>1</v>
      </c>
    </row>
    <row r="60" spans="1:28" s="92" customFormat="1" ht="31.5" customHeight="1">
      <c r="A60" s="82">
        <v>46</v>
      </c>
      <c r="B60" s="93" t="s">
        <v>216</v>
      </c>
      <c r="C60" s="94" t="s">
        <v>217</v>
      </c>
      <c r="D60" s="83" t="s">
        <v>89</v>
      </c>
      <c r="E60" s="84" t="s">
        <v>65</v>
      </c>
      <c r="F60" s="84" t="s">
        <v>79</v>
      </c>
      <c r="G60" s="87">
        <v>4</v>
      </c>
      <c r="H60" s="88">
        <v>2.46</v>
      </c>
      <c r="I60" s="126"/>
      <c r="J60" s="84"/>
      <c r="K60" s="86" t="s">
        <v>121</v>
      </c>
      <c r="L60" s="84" t="s">
        <v>79</v>
      </c>
      <c r="M60" s="87">
        <f t="shared" si="0"/>
        <v>5</v>
      </c>
      <c r="N60" s="88">
        <f t="shared" si="1"/>
        <v>2.66</v>
      </c>
      <c r="O60" s="126"/>
      <c r="P60" s="84"/>
      <c r="Q60" s="86" t="s">
        <v>286</v>
      </c>
      <c r="R60" s="89">
        <v>2</v>
      </c>
      <c r="S60" s="89">
        <f t="shared" si="2"/>
        <v>242.00000000000023</v>
      </c>
      <c r="T60" s="89">
        <f t="shared" si="3"/>
        <v>96.8000000000001</v>
      </c>
      <c r="U60" s="89">
        <f t="shared" si="4"/>
        <v>677.6000000000006</v>
      </c>
      <c r="V60" s="124">
        <v>0.4</v>
      </c>
      <c r="W60" s="91">
        <v>0.2</v>
      </c>
      <c r="X60" s="88">
        <v>3.06</v>
      </c>
      <c r="AB60" s="119">
        <v>1</v>
      </c>
    </row>
    <row r="61" spans="1:28" s="92" customFormat="1" ht="31.5" customHeight="1">
      <c r="A61" s="82">
        <v>47</v>
      </c>
      <c r="B61" s="93" t="s">
        <v>218</v>
      </c>
      <c r="C61" s="94" t="s">
        <v>219</v>
      </c>
      <c r="D61" s="83" t="s">
        <v>89</v>
      </c>
      <c r="E61" s="84" t="s">
        <v>65</v>
      </c>
      <c r="F61" s="84" t="s">
        <v>79</v>
      </c>
      <c r="G61" s="87">
        <v>4</v>
      </c>
      <c r="H61" s="88">
        <v>2.46</v>
      </c>
      <c r="I61" s="126"/>
      <c r="J61" s="84"/>
      <c r="K61" s="86" t="s">
        <v>121</v>
      </c>
      <c r="L61" s="84" t="s">
        <v>79</v>
      </c>
      <c r="M61" s="87">
        <f t="shared" si="0"/>
        <v>5</v>
      </c>
      <c r="N61" s="88">
        <f t="shared" si="1"/>
        <v>2.66</v>
      </c>
      <c r="O61" s="126"/>
      <c r="P61" s="84"/>
      <c r="Q61" s="86" t="s">
        <v>286</v>
      </c>
      <c r="R61" s="89">
        <v>2</v>
      </c>
      <c r="S61" s="89">
        <f t="shared" si="2"/>
        <v>242.00000000000023</v>
      </c>
      <c r="T61" s="89">
        <f t="shared" si="3"/>
        <v>96.8000000000001</v>
      </c>
      <c r="U61" s="89">
        <f t="shared" si="4"/>
        <v>677.6000000000006</v>
      </c>
      <c r="V61" s="124">
        <v>0.4</v>
      </c>
      <c r="W61" s="91">
        <v>0.2</v>
      </c>
      <c r="X61" s="88">
        <v>3.06</v>
      </c>
      <c r="AB61" s="119">
        <v>1</v>
      </c>
    </row>
    <row r="62" spans="1:28" s="92" customFormat="1" ht="31.5" customHeight="1">
      <c r="A62" s="82">
        <v>48</v>
      </c>
      <c r="B62" s="93" t="s">
        <v>220</v>
      </c>
      <c r="C62" s="94" t="s">
        <v>221</v>
      </c>
      <c r="D62" s="83" t="s">
        <v>89</v>
      </c>
      <c r="E62" s="84" t="s">
        <v>65</v>
      </c>
      <c r="F62" s="84" t="s">
        <v>79</v>
      </c>
      <c r="G62" s="87">
        <v>4</v>
      </c>
      <c r="H62" s="88">
        <v>2.46</v>
      </c>
      <c r="I62" s="126"/>
      <c r="J62" s="84"/>
      <c r="K62" s="86" t="s">
        <v>121</v>
      </c>
      <c r="L62" s="84" t="s">
        <v>79</v>
      </c>
      <c r="M62" s="87">
        <f t="shared" si="0"/>
        <v>5</v>
      </c>
      <c r="N62" s="88">
        <f t="shared" si="1"/>
        <v>2.66</v>
      </c>
      <c r="O62" s="126"/>
      <c r="P62" s="84"/>
      <c r="Q62" s="86" t="s">
        <v>286</v>
      </c>
      <c r="R62" s="89">
        <v>2</v>
      </c>
      <c r="S62" s="89">
        <f t="shared" si="2"/>
        <v>242.00000000000023</v>
      </c>
      <c r="T62" s="89">
        <f t="shared" si="3"/>
        <v>96.8000000000001</v>
      </c>
      <c r="U62" s="89">
        <f t="shared" si="4"/>
        <v>677.6000000000006</v>
      </c>
      <c r="V62" s="124">
        <v>0.4</v>
      </c>
      <c r="W62" s="91">
        <v>0.2</v>
      </c>
      <c r="X62" s="88">
        <v>2.86</v>
      </c>
      <c r="AB62" s="119">
        <v>1</v>
      </c>
    </row>
    <row r="63" spans="1:28" s="92" customFormat="1" ht="31.5" customHeight="1">
      <c r="A63" s="82">
        <v>49</v>
      </c>
      <c r="B63" s="93" t="s">
        <v>222</v>
      </c>
      <c r="C63" s="94" t="s">
        <v>211</v>
      </c>
      <c r="D63" s="83" t="s">
        <v>89</v>
      </c>
      <c r="E63" s="84" t="s">
        <v>65</v>
      </c>
      <c r="F63" s="84" t="s">
        <v>79</v>
      </c>
      <c r="G63" s="87">
        <v>4</v>
      </c>
      <c r="H63" s="88">
        <v>2.46</v>
      </c>
      <c r="I63" s="126"/>
      <c r="J63" s="84"/>
      <c r="K63" s="86" t="s">
        <v>121</v>
      </c>
      <c r="L63" s="84" t="s">
        <v>79</v>
      </c>
      <c r="M63" s="87">
        <f t="shared" si="0"/>
        <v>5</v>
      </c>
      <c r="N63" s="88">
        <f t="shared" si="1"/>
        <v>2.66</v>
      </c>
      <c r="O63" s="126"/>
      <c r="P63" s="84"/>
      <c r="Q63" s="86" t="s">
        <v>286</v>
      </c>
      <c r="R63" s="89">
        <v>2</v>
      </c>
      <c r="S63" s="89">
        <f t="shared" si="2"/>
        <v>242.00000000000023</v>
      </c>
      <c r="T63" s="89">
        <f t="shared" si="3"/>
        <v>96.8000000000001</v>
      </c>
      <c r="U63" s="89">
        <f t="shared" si="4"/>
        <v>677.6000000000006</v>
      </c>
      <c r="V63" s="124">
        <v>0.4</v>
      </c>
      <c r="W63" s="91">
        <v>0.2</v>
      </c>
      <c r="X63" s="88">
        <v>2.86</v>
      </c>
      <c r="AB63" s="119">
        <v>1</v>
      </c>
    </row>
    <row r="64" spans="1:28" s="92" customFormat="1" ht="31.5" customHeight="1">
      <c r="A64" s="82">
        <v>50</v>
      </c>
      <c r="B64" s="93" t="s">
        <v>223</v>
      </c>
      <c r="C64" s="94" t="s">
        <v>224</v>
      </c>
      <c r="D64" s="83" t="s">
        <v>89</v>
      </c>
      <c r="E64" s="84" t="s">
        <v>65</v>
      </c>
      <c r="F64" s="84" t="s">
        <v>79</v>
      </c>
      <c r="G64" s="87">
        <v>4</v>
      </c>
      <c r="H64" s="88">
        <v>2.46</v>
      </c>
      <c r="I64" s="126"/>
      <c r="J64" s="84"/>
      <c r="K64" s="86" t="s">
        <v>121</v>
      </c>
      <c r="L64" s="84" t="s">
        <v>79</v>
      </c>
      <c r="M64" s="87">
        <f t="shared" si="0"/>
        <v>5</v>
      </c>
      <c r="N64" s="88">
        <f t="shared" si="1"/>
        <v>2.66</v>
      </c>
      <c r="O64" s="126"/>
      <c r="P64" s="84"/>
      <c r="Q64" s="86" t="s">
        <v>286</v>
      </c>
      <c r="R64" s="89">
        <v>2</v>
      </c>
      <c r="S64" s="89">
        <f t="shared" si="2"/>
        <v>242.00000000000023</v>
      </c>
      <c r="T64" s="89">
        <f t="shared" si="3"/>
        <v>96.8000000000001</v>
      </c>
      <c r="U64" s="89">
        <f t="shared" si="4"/>
        <v>677.6000000000006</v>
      </c>
      <c r="V64" s="124">
        <v>0.4</v>
      </c>
      <c r="W64" s="91">
        <v>0.2</v>
      </c>
      <c r="X64" s="88">
        <v>2.66</v>
      </c>
      <c r="AB64" s="119">
        <v>1</v>
      </c>
    </row>
    <row r="65" spans="1:28" s="92" customFormat="1" ht="31.5" customHeight="1">
      <c r="A65" s="82">
        <v>51</v>
      </c>
      <c r="B65" s="93" t="s">
        <v>225</v>
      </c>
      <c r="C65" s="94" t="s">
        <v>226</v>
      </c>
      <c r="D65" s="83" t="s">
        <v>89</v>
      </c>
      <c r="E65" s="84" t="s">
        <v>65</v>
      </c>
      <c r="F65" s="84" t="s">
        <v>79</v>
      </c>
      <c r="G65" s="87">
        <v>4</v>
      </c>
      <c r="H65" s="88">
        <v>2.46</v>
      </c>
      <c r="I65" s="82"/>
      <c r="J65" s="84"/>
      <c r="K65" s="86" t="s">
        <v>121</v>
      </c>
      <c r="L65" s="84" t="s">
        <v>79</v>
      </c>
      <c r="M65" s="87">
        <f t="shared" si="0"/>
        <v>5</v>
      </c>
      <c r="N65" s="88">
        <f t="shared" si="1"/>
        <v>2.66</v>
      </c>
      <c r="O65" s="82"/>
      <c r="P65" s="84"/>
      <c r="Q65" s="86" t="s">
        <v>286</v>
      </c>
      <c r="R65" s="89">
        <v>2</v>
      </c>
      <c r="S65" s="89">
        <f t="shared" si="2"/>
        <v>242.00000000000023</v>
      </c>
      <c r="T65" s="89">
        <f t="shared" si="3"/>
        <v>96.8000000000001</v>
      </c>
      <c r="U65" s="89">
        <f t="shared" si="4"/>
        <v>677.6000000000006</v>
      </c>
      <c r="V65" s="124">
        <v>0.4</v>
      </c>
      <c r="W65" s="91">
        <v>0.2</v>
      </c>
      <c r="X65" s="88">
        <v>2.66</v>
      </c>
      <c r="AB65" s="119">
        <v>1</v>
      </c>
    </row>
    <row r="66" spans="1:28" s="92" customFormat="1" ht="31.5" customHeight="1">
      <c r="A66" s="82">
        <v>52</v>
      </c>
      <c r="B66" s="93" t="s">
        <v>230</v>
      </c>
      <c r="C66" s="129" t="s">
        <v>231</v>
      </c>
      <c r="D66" s="83" t="s">
        <v>96</v>
      </c>
      <c r="E66" s="84" t="s">
        <v>66</v>
      </c>
      <c r="F66" s="130" t="s">
        <v>81</v>
      </c>
      <c r="G66" s="87">
        <v>4</v>
      </c>
      <c r="H66" s="88">
        <v>2.46</v>
      </c>
      <c r="I66" s="82"/>
      <c r="J66" s="84"/>
      <c r="K66" s="85" t="s">
        <v>123</v>
      </c>
      <c r="L66" s="130" t="s">
        <v>81</v>
      </c>
      <c r="M66" s="87">
        <f t="shared" si="0"/>
        <v>5</v>
      </c>
      <c r="N66" s="88">
        <f t="shared" si="1"/>
        <v>2.66</v>
      </c>
      <c r="O66" s="82"/>
      <c r="P66" s="84"/>
      <c r="Q66" s="85" t="s">
        <v>290</v>
      </c>
      <c r="R66" s="89">
        <v>2</v>
      </c>
      <c r="S66" s="89">
        <f t="shared" si="2"/>
        <v>242.00000000000023</v>
      </c>
      <c r="T66" s="89">
        <f t="shared" si="3"/>
        <v>96.8000000000001</v>
      </c>
      <c r="U66" s="89">
        <f t="shared" si="4"/>
        <v>677.6000000000006</v>
      </c>
      <c r="V66" s="124">
        <v>0.4</v>
      </c>
      <c r="W66" s="91">
        <v>0.2</v>
      </c>
      <c r="X66" s="88">
        <v>2.66</v>
      </c>
      <c r="AB66" s="119">
        <v>1</v>
      </c>
    </row>
    <row r="67" spans="1:28" s="92" customFormat="1" ht="31.5" customHeight="1">
      <c r="A67" s="82">
        <v>53</v>
      </c>
      <c r="B67" s="93" t="s">
        <v>257</v>
      </c>
      <c r="C67" s="96" t="s">
        <v>258</v>
      </c>
      <c r="D67" s="83" t="s">
        <v>88</v>
      </c>
      <c r="E67" s="84" t="s">
        <v>256</v>
      </c>
      <c r="F67" s="130" t="s">
        <v>80</v>
      </c>
      <c r="G67" s="87">
        <v>9</v>
      </c>
      <c r="H67" s="88">
        <v>3.46</v>
      </c>
      <c r="I67" s="82"/>
      <c r="J67" s="84"/>
      <c r="K67" s="85" t="s">
        <v>72</v>
      </c>
      <c r="L67" s="130" t="s">
        <v>80</v>
      </c>
      <c r="M67" s="87">
        <f t="shared" si="0"/>
        <v>10</v>
      </c>
      <c r="N67" s="88">
        <f t="shared" si="1"/>
        <v>3.66</v>
      </c>
      <c r="O67" s="82"/>
      <c r="P67" s="84"/>
      <c r="Q67" s="85" t="s">
        <v>281</v>
      </c>
      <c r="R67" s="89">
        <v>4</v>
      </c>
      <c r="S67" s="89">
        <f t="shared" si="2"/>
        <v>242.00000000000023</v>
      </c>
      <c r="T67" s="89">
        <f t="shared" si="3"/>
        <v>0</v>
      </c>
      <c r="U67" s="89">
        <f t="shared" si="4"/>
        <v>968.0000000000009</v>
      </c>
      <c r="V67" s="124"/>
      <c r="W67" s="91">
        <v>0.2</v>
      </c>
      <c r="X67" s="88"/>
      <c r="AB67" s="119">
        <v>1</v>
      </c>
    </row>
    <row r="68" spans="1:28" s="92" customFormat="1" ht="31.5" customHeight="1">
      <c r="A68" s="82">
        <v>54</v>
      </c>
      <c r="B68" s="93" t="s">
        <v>259</v>
      </c>
      <c r="C68" s="94" t="s">
        <v>260</v>
      </c>
      <c r="D68" s="83" t="s">
        <v>88</v>
      </c>
      <c r="E68" s="84" t="s">
        <v>256</v>
      </c>
      <c r="F68" s="130" t="s">
        <v>80</v>
      </c>
      <c r="G68" s="87">
        <v>6</v>
      </c>
      <c r="H68" s="88">
        <v>2.86</v>
      </c>
      <c r="I68" s="82"/>
      <c r="J68" s="84"/>
      <c r="K68" s="85" t="s">
        <v>112</v>
      </c>
      <c r="L68" s="130" t="s">
        <v>80</v>
      </c>
      <c r="M68" s="87">
        <f t="shared" si="0"/>
        <v>7</v>
      </c>
      <c r="N68" s="88">
        <f t="shared" si="1"/>
        <v>3.06</v>
      </c>
      <c r="O68" s="82"/>
      <c r="P68" s="84"/>
      <c r="Q68" s="85" t="s">
        <v>289</v>
      </c>
      <c r="R68" s="89">
        <v>3</v>
      </c>
      <c r="S68" s="89">
        <f t="shared" si="2"/>
        <v>242.00000000000023</v>
      </c>
      <c r="T68" s="89">
        <f t="shared" si="3"/>
        <v>0</v>
      </c>
      <c r="U68" s="89">
        <f t="shared" si="4"/>
        <v>726.0000000000007</v>
      </c>
      <c r="V68" s="124"/>
      <c r="W68" s="91">
        <v>0.2</v>
      </c>
      <c r="X68" s="88"/>
      <c r="AB68" s="119">
        <v>1</v>
      </c>
    </row>
    <row r="69" spans="1:28" s="92" customFormat="1" ht="31.5" customHeight="1">
      <c r="A69" s="82">
        <v>55</v>
      </c>
      <c r="B69" s="93" t="s">
        <v>236</v>
      </c>
      <c r="C69" s="94" t="s">
        <v>235</v>
      </c>
      <c r="D69" s="83" t="s">
        <v>105</v>
      </c>
      <c r="E69" s="84" t="s">
        <v>68</v>
      </c>
      <c r="F69" s="86" t="s">
        <v>69</v>
      </c>
      <c r="G69" s="86">
        <v>5</v>
      </c>
      <c r="H69" s="88">
        <v>3.66</v>
      </c>
      <c r="I69" s="82"/>
      <c r="J69" s="84"/>
      <c r="K69" s="121" t="s">
        <v>63</v>
      </c>
      <c r="L69" s="86" t="s">
        <v>69</v>
      </c>
      <c r="M69" s="87">
        <f t="shared" si="0"/>
        <v>6</v>
      </c>
      <c r="N69" s="88">
        <f t="shared" si="1"/>
        <v>3.99</v>
      </c>
      <c r="O69" s="82"/>
      <c r="P69" s="84"/>
      <c r="Q69" s="85" t="s">
        <v>287</v>
      </c>
      <c r="R69" s="89">
        <v>6</v>
      </c>
      <c r="S69" s="89">
        <f t="shared" si="2"/>
        <v>399.30000000000007</v>
      </c>
      <c r="T69" s="89">
        <f t="shared" si="3"/>
        <v>79.86000000000001</v>
      </c>
      <c r="U69" s="89">
        <f t="shared" si="4"/>
        <v>2874.9600000000005</v>
      </c>
      <c r="V69" s="124">
        <v>0.2</v>
      </c>
      <c r="W69" s="91">
        <v>0.33</v>
      </c>
      <c r="X69" s="88">
        <v>2.66</v>
      </c>
      <c r="AB69" s="119">
        <v>1</v>
      </c>
    </row>
    <row r="70" spans="1:28" s="92" customFormat="1" ht="31.5" customHeight="1">
      <c r="A70" s="82">
        <v>56</v>
      </c>
      <c r="B70" s="93" t="s">
        <v>274</v>
      </c>
      <c r="C70" s="94" t="s">
        <v>144</v>
      </c>
      <c r="D70" s="83" t="s">
        <v>105</v>
      </c>
      <c r="E70" s="84" t="s">
        <v>275</v>
      </c>
      <c r="F70" s="86" t="s">
        <v>276</v>
      </c>
      <c r="G70" s="86">
        <v>8</v>
      </c>
      <c r="H70" s="88">
        <v>3.26</v>
      </c>
      <c r="I70" s="82"/>
      <c r="J70" s="84"/>
      <c r="K70" s="85" t="s">
        <v>122</v>
      </c>
      <c r="L70" s="86" t="s">
        <v>276</v>
      </c>
      <c r="M70" s="87">
        <f t="shared" si="0"/>
        <v>9</v>
      </c>
      <c r="N70" s="88">
        <f t="shared" si="1"/>
        <v>3.46</v>
      </c>
      <c r="O70" s="82"/>
      <c r="P70" s="84"/>
      <c r="Q70" s="121" t="s">
        <v>287</v>
      </c>
      <c r="R70" s="89">
        <v>6</v>
      </c>
      <c r="S70" s="89">
        <f t="shared" si="2"/>
        <v>242.00000000000023</v>
      </c>
      <c r="T70" s="89">
        <f t="shared" si="3"/>
        <v>0</v>
      </c>
      <c r="U70" s="89">
        <f t="shared" si="4"/>
        <v>1452.0000000000014</v>
      </c>
      <c r="V70" s="124"/>
      <c r="W70" s="91">
        <v>0.2</v>
      </c>
      <c r="X70" s="88"/>
      <c r="AB70" s="119">
        <v>1</v>
      </c>
    </row>
    <row r="71" spans="1:28" s="186" customFormat="1" ht="31.5" customHeight="1">
      <c r="A71" s="82">
        <v>57</v>
      </c>
      <c r="B71" s="177" t="s">
        <v>277</v>
      </c>
      <c r="C71" s="178" t="s">
        <v>278</v>
      </c>
      <c r="D71" s="179" t="s">
        <v>105</v>
      </c>
      <c r="E71" s="180" t="s">
        <v>275</v>
      </c>
      <c r="F71" s="181" t="s">
        <v>276</v>
      </c>
      <c r="G71" s="182">
        <v>8</v>
      </c>
      <c r="H71" s="183">
        <v>3.26</v>
      </c>
      <c r="I71" s="176"/>
      <c r="J71" s="180"/>
      <c r="K71" s="184" t="s">
        <v>122</v>
      </c>
      <c r="L71" s="181" t="s">
        <v>276</v>
      </c>
      <c r="M71" s="87">
        <f t="shared" si="0"/>
        <v>9</v>
      </c>
      <c r="N71" s="88">
        <f t="shared" si="1"/>
        <v>3.46</v>
      </c>
      <c r="O71" s="176"/>
      <c r="P71" s="180"/>
      <c r="Q71" s="121" t="s">
        <v>287</v>
      </c>
      <c r="R71" s="89">
        <v>6</v>
      </c>
      <c r="S71" s="89">
        <f t="shared" si="2"/>
        <v>242.00000000000023</v>
      </c>
      <c r="T71" s="89">
        <f t="shared" si="3"/>
        <v>0</v>
      </c>
      <c r="U71" s="89">
        <f t="shared" si="4"/>
        <v>1452.0000000000014</v>
      </c>
      <c r="V71" s="185"/>
      <c r="W71" s="91">
        <v>0.2</v>
      </c>
      <c r="X71" s="183"/>
      <c r="AB71" s="119">
        <v>1</v>
      </c>
    </row>
    <row r="72" spans="1:28" s="92" customFormat="1" ht="31.5" customHeight="1">
      <c r="A72" s="82">
        <v>58</v>
      </c>
      <c r="B72" s="93" t="s">
        <v>116</v>
      </c>
      <c r="C72" s="129" t="s">
        <v>117</v>
      </c>
      <c r="D72" s="83" t="s">
        <v>125</v>
      </c>
      <c r="E72" s="84" t="s">
        <v>118</v>
      </c>
      <c r="F72" s="131" t="s">
        <v>119</v>
      </c>
      <c r="G72" s="86">
        <v>2</v>
      </c>
      <c r="H72" s="88">
        <v>2.41</v>
      </c>
      <c r="I72" s="126"/>
      <c r="J72" s="84"/>
      <c r="K72" s="121" t="s">
        <v>62</v>
      </c>
      <c r="L72" s="131" t="s">
        <v>119</v>
      </c>
      <c r="M72" s="87">
        <f t="shared" si="0"/>
        <v>3</v>
      </c>
      <c r="N72" s="88">
        <f t="shared" si="1"/>
        <v>2.72</v>
      </c>
      <c r="O72" s="126"/>
      <c r="P72" s="84"/>
      <c r="Q72" s="85" t="s">
        <v>284</v>
      </c>
      <c r="R72" s="89">
        <v>5</v>
      </c>
      <c r="S72" s="89">
        <f t="shared" si="2"/>
        <v>375.1000000000001</v>
      </c>
      <c r="T72" s="89">
        <f t="shared" si="3"/>
        <v>150.04000000000005</v>
      </c>
      <c r="U72" s="89">
        <f t="shared" si="4"/>
        <v>2625.7000000000007</v>
      </c>
      <c r="V72" s="124">
        <v>0.4</v>
      </c>
      <c r="W72" s="91">
        <v>0.31</v>
      </c>
      <c r="X72" s="88">
        <v>2.66</v>
      </c>
      <c r="AB72" s="119">
        <v>1</v>
      </c>
    </row>
    <row r="73" spans="1:28" s="92" customFormat="1" ht="31.5" customHeight="1">
      <c r="A73" s="82">
        <v>59</v>
      </c>
      <c r="B73" s="93" t="s">
        <v>270</v>
      </c>
      <c r="C73" s="94" t="s">
        <v>271</v>
      </c>
      <c r="D73" s="84" t="s">
        <v>322</v>
      </c>
      <c r="E73" s="84" t="s">
        <v>272</v>
      </c>
      <c r="F73" s="87" t="s">
        <v>273</v>
      </c>
      <c r="G73" s="87">
        <v>9</v>
      </c>
      <c r="H73" s="88">
        <v>2.94</v>
      </c>
      <c r="I73" s="126"/>
      <c r="J73" s="84"/>
      <c r="K73" s="85" t="s">
        <v>122</v>
      </c>
      <c r="L73" s="87" t="s">
        <v>273</v>
      </c>
      <c r="M73" s="87">
        <f t="shared" si="0"/>
        <v>10</v>
      </c>
      <c r="N73" s="88">
        <f t="shared" si="1"/>
        <v>3.12</v>
      </c>
      <c r="O73" s="126"/>
      <c r="P73" s="84"/>
      <c r="Q73" s="121" t="s">
        <v>287</v>
      </c>
      <c r="R73" s="89">
        <v>6</v>
      </c>
      <c r="S73" s="89">
        <f t="shared" si="2"/>
        <v>217.80000000000018</v>
      </c>
      <c r="T73" s="89">
        <f t="shared" si="3"/>
        <v>0</v>
      </c>
      <c r="U73" s="89">
        <f t="shared" si="4"/>
        <v>1306.800000000001</v>
      </c>
      <c r="V73" s="124"/>
      <c r="W73" s="91">
        <v>0.18</v>
      </c>
      <c r="X73" s="88"/>
      <c r="AB73" s="119">
        <v>1</v>
      </c>
    </row>
    <row r="74" spans="1:28" s="92" customFormat="1" ht="31.5" customHeight="1">
      <c r="A74" s="82">
        <v>60</v>
      </c>
      <c r="B74" s="93" t="s">
        <v>232</v>
      </c>
      <c r="C74" s="94" t="s">
        <v>233</v>
      </c>
      <c r="D74" s="83" t="s">
        <v>88</v>
      </c>
      <c r="E74" s="84" t="s">
        <v>67</v>
      </c>
      <c r="F74" s="130">
        <v>16.13</v>
      </c>
      <c r="G74" s="86">
        <v>9</v>
      </c>
      <c r="H74" s="88">
        <v>3.09</v>
      </c>
      <c r="I74" s="82"/>
      <c r="J74" s="84"/>
      <c r="K74" s="85" t="s">
        <v>122</v>
      </c>
      <c r="L74" s="130">
        <v>16.13</v>
      </c>
      <c r="M74" s="87">
        <f>G74+AB74</f>
        <v>10</v>
      </c>
      <c r="N74" s="88">
        <f t="shared" si="1"/>
        <v>3.27</v>
      </c>
      <c r="O74" s="82"/>
      <c r="P74" s="84"/>
      <c r="Q74" s="121" t="s">
        <v>287</v>
      </c>
      <c r="R74" s="89">
        <v>6</v>
      </c>
      <c r="S74" s="89">
        <f t="shared" si="2"/>
        <v>217.80000000000018</v>
      </c>
      <c r="T74" s="89">
        <f t="shared" si="3"/>
        <v>108.90000000000009</v>
      </c>
      <c r="U74" s="89">
        <f t="shared" si="4"/>
        <v>1960.2000000000016</v>
      </c>
      <c r="V74" s="124">
        <v>0.5</v>
      </c>
      <c r="W74" s="91">
        <v>0.18</v>
      </c>
      <c r="X74" s="88">
        <v>2.66</v>
      </c>
      <c r="AB74" s="119">
        <v>1</v>
      </c>
    </row>
    <row r="75" spans="1:28" s="92" customFormat="1" ht="31.5" customHeight="1">
      <c r="A75" s="82">
        <v>61</v>
      </c>
      <c r="B75" s="93" t="s">
        <v>142</v>
      </c>
      <c r="C75" s="94" t="s">
        <v>234</v>
      </c>
      <c r="D75" s="83" t="s">
        <v>95</v>
      </c>
      <c r="E75" s="84" t="s">
        <v>67</v>
      </c>
      <c r="F75" s="130">
        <v>16.13</v>
      </c>
      <c r="G75" s="86">
        <v>9</v>
      </c>
      <c r="H75" s="88">
        <v>3.09</v>
      </c>
      <c r="I75" s="82"/>
      <c r="J75" s="84"/>
      <c r="K75" s="85" t="s">
        <v>122</v>
      </c>
      <c r="L75" s="130">
        <v>16.13</v>
      </c>
      <c r="M75" s="87">
        <f>G75+AB75</f>
        <v>10</v>
      </c>
      <c r="N75" s="88">
        <f t="shared" si="1"/>
        <v>3.27</v>
      </c>
      <c r="O75" s="82"/>
      <c r="P75" s="84"/>
      <c r="Q75" s="121" t="s">
        <v>287</v>
      </c>
      <c r="R75" s="89">
        <v>6</v>
      </c>
      <c r="S75" s="89">
        <f t="shared" si="2"/>
        <v>217.80000000000018</v>
      </c>
      <c r="T75" s="89">
        <f t="shared" si="3"/>
        <v>87.12000000000008</v>
      </c>
      <c r="U75" s="89">
        <f t="shared" si="4"/>
        <v>1829.5200000000013</v>
      </c>
      <c r="V75" s="124">
        <v>0.4</v>
      </c>
      <c r="W75" s="91">
        <v>0.18</v>
      </c>
      <c r="X75" s="88">
        <v>2.66</v>
      </c>
      <c r="AB75" s="119">
        <v>1</v>
      </c>
    </row>
    <row r="76" spans="1:28" s="98" customFormat="1" ht="31.5" customHeight="1">
      <c r="A76" s="82">
        <v>62</v>
      </c>
      <c r="B76" s="93" t="s">
        <v>279</v>
      </c>
      <c r="C76" s="94" t="s">
        <v>239</v>
      </c>
      <c r="D76" s="83" t="s">
        <v>89</v>
      </c>
      <c r="E76" s="84" t="s">
        <v>67</v>
      </c>
      <c r="F76" s="130">
        <v>16.13</v>
      </c>
      <c r="G76" s="86">
        <v>7</v>
      </c>
      <c r="H76" s="88">
        <v>2.73</v>
      </c>
      <c r="I76" s="82"/>
      <c r="J76" s="84"/>
      <c r="K76" s="85" t="s">
        <v>112</v>
      </c>
      <c r="L76" s="130">
        <v>16.13</v>
      </c>
      <c r="M76" s="87">
        <f t="shared" si="0"/>
        <v>8</v>
      </c>
      <c r="N76" s="88">
        <f t="shared" si="1"/>
        <v>2.91</v>
      </c>
      <c r="O76" s="82"/>
      <c r="P76" s="84"/>
      <c r="Q76" s="85" t="s">
        <v>289</v>
      </c>
      <c r="R76" s="89">
        <v>3</v>
      </c>
      <c r="S76" s="89">
        <f t="shared" si="2"/>
        <v>217.80000000000018</v>
      </c>
      <c r="T76" s="89">
        <f t="shared" si="3"/>
        <v>87.12000000000008</v>
      </c>
      <c r="U76" s="89">
        <f t="shared" si="4"/>
        <v>914.7600000000007</v>
      </c>
      <c r="V76" s="124">
        <v>0.4</v>
      </c>
      <c r="W76" s="91">
        <v>0.18</v>
      </c>
      <c r="X76" s="88">
        <v>2.66</v>
      </c>
      <c r="AB76" s="119">
        <v>1</v>
      </c>
    </row>
    <row r="77" spans="1:28" s="92" customFormat="1" ht="31.5" customHeight="1">
      <c r="A77" s="82">
        <v>63</v>
      </c>
      <c r="B77" s="93" t="s">
        <v>155</v>
      </c>
      <c r="C77" s="94" t="s">
        <v>240</v>
      </c>
      <c r="D77" s="83" t="s">
        <v>96</v>
      </c>
      <c r="E77" s="84" t="s">
        <v>67</v>
      </c>
      <c r="F77" s="130">
        <v>16.13</v>
      </c>
      <c r="G77" s="86">
        <v>5</v>
      </c>
      <c r="H77" s="88">
        <v>2.37</v>
      </c>
      <c r="I77" s="82"/>
      <c r="J77" s="84"/>
      <c r="K77" s="85" t="s">
        <v>112</v>
      </c>
      <c r="L77" s="130">
        <v>16.13</v>
      </c>
      <c r="M77" s="87">
        <f t="shared" si="0"/>
        <v>6</v>
      </c>
      <c r="N77" s="88">
        <f t="shared" si="1"/>
        <v>2.5500000000000003</v>
      </c>
      <c r="O77" s="82"/>
      <c r="P77" s="84"/>
      <c r="Q77" s="85" t="s">
        <v>289</v>
      </c>
      <c r="R77" s="89">
        <v>3</v>
      </c>
      <c r="S77" s="89">
        <f t="shared" si="2"/>
        <v>217.80000000000018</v>
      </c>
      <c r="T77" s="89">
        <f t="shared" si="3"/>
        <v>87.12000000000008</v>
      </c>
      <c r="U77" s="89">
        <f t="shared" si="4"/>
        <v>914.7600000000007</v>
      </c>
      <c r="V77" s="124">
        <v>0.4</v>
      </c>
      <c r="W77" s="91">
        <v>0.18</v>
      </c>
      <c r="X77" s="88">
        <v>2.66</v>
      </c>
      <c r="AB77" s="119">
        <v>1</v>
      </c>
    </row>
    <row r="78" spans="1:28" s="92" customFormat="1" ht="31.5" customHeight="1">
      <c r="A78" s="82">
        <v>64</v>
      </c>
      <c r="B78" s="93" t="s">
        <v>241</v>
      </c>
      <c r="C78" s="94">
        <v>30236</v>
      </c>
      <c r="D78" s="83" t="s">
        <v>96</v>
      </c>
      <c r="E78" s="84" t="s">
        <v>242</v>
      </c>
      <c r="F78" s="130">
        <v>16.136</v>
      </c>
      <c r="G78" s="87">
        <v>6</v>
      </c>
      <c r="H78" s="88">
        <v>2.55</v>
      </c>
      <c r="I78" s="126"/>
      <c r="J78" s="84"/>
      <c r="K78" s="85" t="s">
        <v>72</v>
      </c>
      <c r="L78" s="130">
        <v>16.136</v>
      </c>
      <c r="M78" s="87">
        <f t="shared" si="0"/>
        <v>7</v>
      </c>
      <c r="N78" s="88">
        <f t="shared" si="1"/>
        <v>2.73</v>
      </c>
      <c r="O78" s="126"/>
      <c r="P78" s="84"/>
      <c r="Q78" s="85" t="s">
        <v>281</v>
      </c>
      <c r="R78" s="89">
        <v>4</v>
      </c>
      <c r="S78" s="89">
        <f t="shared" si="2"/>
        <v>217.80000000000018</v>
      </c>
      <c r="T78" s="89">
        <f t="shared" si="3"/>
        <v>87.12000000000008</v>
      </c>
      <c r="U78" s="89">
        <f t="shared" si="4"/>
        <v>1219.680000000001</v>
      </c>
      <c r="V78" s="124">
        <v>0.4</v>
      </c>
      <c r="W78" s="91">
        <v>0.18</v>
      </c>
      <c r="X78" s="88">
        <v>2.66</v>
      </c>
      <c r="AB78" s="119">
        <v>1</v>
      </c>
    </row>
    <row r="79" spans="1:28" s="98" customFormat="1" ht="31.5" customHeight="1">
      <c r="A79" s="82">
        <v>65</v>
      </c>
      <c r="B79" s="93" t="s">
        <v>243</v>
      </c>
      <c r="C79" s="94" t="s">
        <v>244</v>
      </c>
      <c r="D79" s="83" t="s">
        <v>124</v>
      </c>
      <c r="E79" s="84" t="s">
        <v>245</v>
      </c>
      <c r="F79" s="130">
        <v>16.129</v>
      </c>
      <c r="G79" s="87">
        <v>6</v>
      </c>
      <c r="H79" s="88">
        <v>2.4</v>
      </c>
      <c r="I79" s="82"/>
      <c r="J79" s="84"/>
      <c r="K79" s="85" t="s">
        <v>122</v>
      </c>
      <c r="L79" s="130">
        <v>16.129</v>
      </c>
      <c r="M79" s="87">
        <f t="shared" si="0"/>
        <v>7</v>
      </c>
      <c r="N79" s="88">
        <f t="shared" si="1"/>
        <v>2.58</v>
      </c>
      <c r="O79" s="82"/>
      <c r="P79" s="84"/>
      <c r="Q79" s="121" t="s">
        <v>287</v>
      </c>
      <c r="R79" s="89">
        <v>6</v>
      </c>
      <c r="S79" s="89">
        <f t="shared" si="2"/>
        <v>217.80000000000018</v>
      </c>
      <c r="T79" s="89">
        <f t="shared" si="3"/>
        <v>87.12000000000008</v>
      </c>
      <c r="U79" s="89">
        <f t="shared" si="4"/>
        <v>1829.5200000000013</v>
      </c>
      <c r="V79" s="124">
        <v>0.4</v>
      </c>
      <c r="W79" s="91">
        <v>0.18</v>
      </c>
      <c r="X79" s="88">
        <v>2.66</v>
      </c>
      <c r="AB79" s="119">
        <v>1</v>
      </c>
    </row>
    <row r="80" spans="1:28" s="92" customFormat="1" ht="31.5" customHeight="1">
      <c r="A80" s="82">
        <v>66</v>
      </c>
      <c r="B80" s="93" t="s">
        <v>246</v>
      </c>
      <c r="C80" s="94" t="s">
        <v>247</v>
      </c>
      <c r="D80" s="83" t="s">
        <v>97</v>
      </c>
      <c r="E80" s="84" t="s">
        <v>245</v>
      </c>
      <c r="F80" s="87">
        <v>16.129</v>
      </c>
      <c r="G80" s="87">
        <v>4</v>
      </c>
      <c r="H80" s="88">
        <v>2.04</v>
      </c>
      <c r="I80" s="126"/>
      <c r="J80" s="84"/>
      <c r="K80" s="121" t="s">
        <v>121</v>
      </c>
      <c r="L80" s="87">
        <v>16.129</v>
      </c>
      <c r="M80" s="87">
        <f>G80+AB80</f>
        <v>5</v>
      </c>
      <c r="N80" s="88">
        <f>H80+W80</f>
        <v>2.22</v>
      </c>
      <c r="O80" s="126"/>
      <c r="P80" s="84"/>
      <c r="Q80" s="86" t="s">
        <v>286</v>
      </c>
      <c r="R80" s="89">
        <v>2</v>
      </c>
      <c r="S80" s="89">
        <f>(N80-H80)*1210</f>
        <v>217.80000000000018</v>
      </c>
      <c r="T80" s="89">
        <f>S80*V80</f>
        <v>87.12000000000008</v>
      </c>
      <c r="U80" s="89">
        <f>(S80+T80)*R80</f>
        <v>609.8400000000005</v>
      </c>
      <c r="V80" s="124">
        <v>0.4</v>
      </c>
      <c r="W80" s="91">
        <v>0.18</v>
      </c>
      <c r="X80" s="88">
        <v>2.66</v>
      </c>
      <c r="AB80" s="119">
        <v>1</v>
      </c>
    </row>
    <row r="81" spans="1:28" s="98" customFormat="1" ht="31.5" customHeight="1">
      <c r="A81" s="82">
        <v>67</v>
      </c>
      <c r="B81" s="93" t="s">
        <v>248</v>
      </c>
      <c r="C81" s="94" t="s">
        <v>249</v>
      </c>
      <c r="D81" s="83" t="s">
        <v>139</v>
      </c>
      <c r="E81" s="84" t="s">
        <v>250</v>
      </c>
      <c r="F81" s="130">
        <v>16.131</v>
      </c>
      <c r="G81" s="87">
        <v>4</v>
      </c>
      <c r="H81" s="88">
        <v>2.54</v>
      </c>
      <c r="I81" s="82"/>
      <c r="J81" s="84"/>
      <c r="K81" s="121" t="s">
        <v>121</v>
      </c>
      <c r="L81" s="130">
        <v>16.131</v>
      </c>
      <c r="M81" s="87">
        <f>G81+AB81</f>
        <v>5</v>
      </c>
      <c r="N81" s="88">
        <f>H81+W81</f>
        <v>2.72</v>
      </c>
      <c r="O81" s="82"/>
      <c r="P81" s="84"/>
      <c r="Q81" s="86" t="s">
        <v>286</v>
      </c>
      <c r="R81" s="89">
        <v>2</v>
      </c>
      <c r="S81" s="89">
        <f>(N81-H81)*1210</f>
        <v>217.80000000000018</v>
      </c>
      <c r="T81" s="89">
        <f>S81*V81</f>
        <v>152.46000000000012</v>
      </c>
      <c r="U81" s="89">
        <f>(S81+T81)*R81</f>
        <v>740.5200000000007</v>
      </c>
      <c r="V81" s="124">
        <v>0.7</v>
      </c>
      <c r="W81" s="91">
        <v>0.18</v>
      </c>
      <c r="X81" s="88">
        <v>2.66</v>
      </c>
      <c r="AB81" s="119">
        <v>1</v>
      </c>
    </row>
    <row r="82" spans="1:28" s="138" customFormat="1" ht="31.5" customHeight="1">
      <c r="A82" s="215" t="s">
        <v>70</v>
      </c>
      <c r="B82" s="216"/>
      <c r="C82" s="132"/>
      <c r="D82" s="132"/>
      <c r="E82" s="132"/>
      <c r="F82" s="133"/>
      <c r="G82" s="133"/>
      <c r="H82" s="134">
        <f>SUM(H15:H81)</f>
        <v>186.24999999999994</v>
      </c>
      <c r="I82" s="134"/>
      <c r="J82" s="134"/>
      <c r="K82" s="134"/>
      <c r="L82" s="134"/>
      <c r="M82" s="134">
        <f>SUM(M15:M81)</f>
        <v>365</v>
      </c>
      <c r="N82" s="134">
        <f>SUM(N15:N81)</f>
        <v>202.07</v>
      </c>
      <c r="O82" s="134"/>
      <c r="P82" s="134"/>
      <c r="Q82" s="134"/>
      <c r="R82" s="134">
        <f>SUM(R15:R81)</f>
        <v>248</v>
      </c>
      <c r="S82" s="134">
        <f>SUM(S15:S81)</f>
        <v>19142.199999999993</v>
      </c>
      <c r="T82" s="134">
        <f>SUM(T15:T81)</f>
        <v>7714.9600000000055</v>
      </c>
      <c r="U82" s="134">
        <f>SUM(U15:U81)</f>
        <v>101375.01000000008</v>
      </c>
      <c r="V82" s="135"/>
      <c r="W82" s="136"/>
      <c r="X82" s="137">
        <f>SUM(X15:X81)</f>
        <v>177.76000000000002</v>
      </c>
      <c r="AB82" s="119">
        <v>1</v>
      </c>
    </row>
    <row r="83" spans="1:28" s="92" customFormat="1" ht="31.5" customHeight="1">
      <c r="A83" s="215" t="s">
        <v>71</v>
      </c>
      <c r="B83" s="217"/>
      <c r="C83" s="217"/>
      <c r="D83" s="217"/>
      <c r="E83" s="216"/>
      <c r="F83" s="139"/>
      <c r="G83" s="139"/>
      <c r="H83" s="137"/>
      <c r="I83" s="137"/>
      <c r="J83" s="137"/>
      <c r="K83" s="137"/>
      <c r="L83" s="139"/>
      <c r="M83" s="140"/>
      <c r="N83" s="141"/>
      <c r="O83" s="137"/>
      <c r="P83" s="141"/>
      <c r="Q83" s="137"/>
      <c r="R83" s="137"/>
      <c r="S83" s="89"/>
      <c r="T83" s="89"/>
      <c r="U83" s="89"/>
      <c r="V83" s="142"/>
      <c r="W83" s="142"/>
      <c r="X83" s="141"/>
      <c r="AB83" s="119">
        <v>1</v>
      </c>
    </row>
    <row r="84" spans="1:28" s="92" customFormat="1" ht="46.5" customHeight="1">
      <c r="A84" s="82">
        <v>1</v>
      </c>
      <c r="B84" s="93" t="s">
        <v>227</v>
      </c>
      <c r="C84" s="94" t="s">
        <v>228</v>
      </c>
      <c r="D84" s="83" t="s">
        <v>320</v>
      </c>
      <c r="E84" s="84" t="s">
        <v>109</v>
      </c>
      <c r="F84" s="130" t="s">
        <v>80</v>
      </c>
      <c r="G84" s="87">
        <v>12</v>
      </c>
      <c r="H84" s="88">
        <v>4.06</v>
      </c>
      <c r="I84" s="144">
        <v>0.08</v>
      </c>
      <c r="J84" s="187">
        <v>0.236</v>
      </c>
      <c r="K84" s="143" t="s">
        <v>146</v>
      </c>
      <c r="L84" s="130" t="s">
        <v>80</v>
      </c>
      <c r="M84" s="87">
        <v>12</v>
      </c>
      <c r="N84" s="88">
        <v>4.06</v>
      </c>
      <c r="O84" s="144">
        <v>0.09</v>
      </c>
      <c r="P84" s="187">
        <v>0.236</v>
      </c>
      <c r="Q84" s="143" t="s">
        <v>281</v>
      </c>
      <c r="R84" s="89">
        <v>4</v>
      </c>
      <c r="S84" s="89">
        <f>H84*(O84-I84)*1210</f>
        <v>49.12599999999997</v>
      </c>
      <c r="T84" s="89">
        <f>S84*V84</f>
        <v>19.65039999999999</v>
      </c>
      <c r="U84" s="89">
        <f>(S84+T84)*R84</f>
        <v>275.10559999999987</v>
      </c>
      <c r="V84" s="97">
        <v>0.4</v>
      </c>
      <c r="W84" s="91"/>
      <c r="X84" s="88">
        <v>4.06</v>
      </c>
      <c r="Y84" s="84">
        <v>0.3486000000000001</v>
      </c>
      <c r="Z84" s="92">
        <v>0.39840000000000003</v>
      </c>
      <c r="AB84" s="119">
        <v>1</v>
      </c>
    </row>
    <row r="85" spans="1:28" s="92" customFormat="1" ht="31.5" customHeight="1">
      <c r="A85" s="82">
        <v>2</v>
      </c>
      <c r="B85" s="93" t="s">
        <v>229</v>
      </c>
      <c r="C85" s="94">
        <v>24108</v>
      </c>
      <c r="D85" s="83" t="s">
        <v>96</v>
      </c>
      <c r="E85" s="84" t="s">
        <v>321</v>
      </c>
      <c r="F85" s="130" t="s">
        <v>81</v>
      </c>
      <c r="G85" s="87">
        <v>12</v>
      </c>
      <c r="H85" s="88">
        <v>4.06</v>
      </c>
      <c r="I85" s="144">
        <v>0.07</v>
      </c>
      <c r="J85" s="84"/>
      <c r="K85" s="121" t="s">
        <v>156</v>
      </c>
      <c r="L85" s="130" t="s">
        <v>81</v>
      </c>
      <c r="M85" s="87">
        <v>12</v>
      </c>
      <c r="N85" s="88">
        <v>4.06</v>
      </c>
      <c r="O85" s="144">
        <v>0.08</v>
      </c>
      <c r="P85" s="84"/>
      <c r="Q85" s="121" t="s">
        <v>282</v>
      </c>
      <c r="R85" s="89">
        <v>6</v>
      </c>
      <c r="S85" s="89">
        <f>H85*(O85-I85)*1210</f>
        <v>49.12599999999997</v>
      </c>
      <c r="T85" s="89">
        <f>S85*V85</f>
        <v>19.65039999999999</v>
      </c>
      <c r="U85" s="89">
        <f>(S85+T85)*R85</f>
        <v>412.6583999999998</v>
      </c>
      <c r="V85" s="97">
        <v>0.4</v>
      </c>
      <c r="W85" s="91"/>
      <c r="X85" s="88">
        <v>3.63</v>
      </c>
      <c r="Y85" s="84">
        <v>0.24359999999999996</v>
      </c>
      <c r="Z85" s="92">
        <v>0.2842</v>
      </c>
      <c r="AB85" s="119">
        <v>1</v>
      </c>
    </row>
    <row r="86" spans="1:28" s="92" customFormat="1" ht="31.5" customHeight="1">
      <c r="A86" s="82">
        <v>3</v>
      </c>
      <c r="B86" s="93" t="s">
        <v>237</v>
      </c>
      <c r="C86" s="94" t="s">
        <v>238</v>
      </c>
      <c r="D86" s="83" t="s">
        <v>97</v>
      </c>
      <c r="E86" s="84" t="s">
        <v>74</v>
      </c>
      <c r="F86" s="87" t="s">
        <v>73</v>
      </c>
      <c r="G86" s="87">
        <v>12</v>
      </c>
      <c r="H86" s="88">
        <v>4.03</v>
      </c>
      <c r="I86" s="144">
        <v>0.22</v>
      </c>
      <c r="J86" s="84"/>
      <c r="K86" s="121" t="s">
        <v>156</v>
      </c>
      <c r="L86" s="87" t="s">
        <v>73</v>
      </c>
      <c r="M86" s="87">
        <v>12</v>
      </c>
      <c r="N86" s="88">
        <v>4.03</v>
      </c>
      <c r="O86" s="144">
        <v>0.23</v>
      </c>
      <c r="P86" s="84"/>
      <c r="Q86" s="121" t="s">
        <v>282</v>
      </c>
      <c r="R86" s="89">
        <v>6</v>
      </c>
      <c r="S86" s="89">
        <f>H86*(O86-I86)*1210</f>
        <v>48.76300000000005</v>
      </c>
      <c r="T86" s="89">
        <f>S86*V86</f>
        <v>9.75260000000001</v>
      </c>
      <c r="U86" s="89">
        <f>(S86+T86)*R86</f>
        <v>351.0936000000003</v>
      </c>
      <c r="V86" s="97">
        <v>0.2</v>
      </c>
      <c r="W86" s="91"/>
      <c r="X86" s="88">
        <v>3.63</v>
      </c>
      <c r="Y86" s="84">
        <v>0.2842</v>
      </c>
      <c r="Z86" s="92">
        <v>0.3248</v>
      </c>
      <c r="AB86" s="119">
        <v>1</v>
      </c>
    </row>
    <row r="87" spans="1:28" s="92" customFormat="1" ht="31.5" customHeight="1">
      <c r="A87" s="82"/>
      <c r="B87" s="145" t="s">
        <v>70</v>
      </c>
      <c r="C87" s="146"/>
      <c r="D87" s="82"/>
      <c r="E87" s="82"/>
      <c r="F87" s="139"/>
      <c r="G87" s="139"/>
      <c r="H87" s="147">
        <f>SUM(H84:H86)</f>
        <v>12.149999999999999</v>
      </c>
      <c r="I87" s="147"/>
      <c r="J87" s="148"/>
      <c r="K87" s="149"/>
      <c r="L87" s="139"/>
      <c r="M87" s="139"/>
      <c r="N87" s="150"/>
      <c r="O87" s="151"/>
      <c r="P87" s="151">
        <f>SUM(P84:P86)</f>
        <v>0.236</v>
      </c>
      <c r="Q87" s="151"/>
      <c r="R87" s="152"/>
      <c r="S87" s="153">
        <f>SUM(S84:S86)</f>
        <v>147.015</v>
      </c>
      <c r="T87" s="134">
        <f>SUM(T84:T86)</f>
        <v>49.05339999999999</v>
      </c>
      <c r="U87" s="134">
        <f>SUM(U84:U86)</f>
        <v>1038.8576</v>
      </c>
      <c r="V87" s="154"/>
      <c r="W87" s="154"/>
      <c r="X87" s="150"/>
      <c r="AB87" s="119">
        <v>1</v>
      </c>
    </row>
    <row r="88" spans="1:28" s="166" customFormat="1" ht="31.5" customHeight="1">
      <c r="A88" s="155"/>
      <c r="B88" s="156" t="s">
        <v>98</v>
      </c>
      <c r="C88" s="157"/>
      <c r="D88" s="158"/>
      <c r="E88" s="158"/>
      <c r="F88" s="158"/>
      <c r="G88" s="159"/>
      <c r="H88" s="159">
        <f>H82+H87</f>
        <v>198.39999999999995</v>
      </c>
      <c r="I88" s="158"/>
      <c r="J88" s="160"/>
      <c r="K88" s="160"/>
      <c r="L88" s="160"/>
      <c r="M88" s="160"/>
      <c r="N88" s="160"/>
      <c r="O88" s="161"/>
      <c r="P88" s="162">
        <f>P82+P87</f>
        <v>0.236</v>
      </c>
      <c r="Q88" s="160"/>
      <c r="R88" s="160"/>
      <c r="S88" s="163">
        <f>S82+S87</f>
        <v>19289.214999999993</v>
      </c>
      <c r="T88" s="164">
        <f>T82+T87</f>
        <v>7764.013400000005</v>
      </c>
      <c r="U88" s="163">
        <f>U82+U87</f>
        <v>102413.86760000009</v>
      </c>
      <c r="V88" s="165"/>
      <c r="W88" s="165"/>
      <c r="X88" s="160"/>
      <c r="AB88" s="119">
        <v>1</v>
      </c>
    </row>
    <row r="89" spans="22:83" s="167" customFormat="1" ht="15.75">
      <c r="V89" s="168"/>
      <c r="W89" s="168"/>
      <c r="X89" s="168"/>
      <c r="Y89" s="168"/>
      <c r="Z89" s="168"/>
      <c r="AA89" s="168"/>
      <c r="AB89" s="119">
        <v>1</v>
      </c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</row>
    <row r="90" spans="2:83" s="167" customFormat="1" ht="15.75">
      <c r="B90" s="169" t="s">
        <v>293</v>
      </c>
      <c r="F90" s="209"/>
      <c r="G90" s="209"/>
      <c r="H90" s="209"/>
      <c r="I90" s="209"/>
      <c r="J90" s="209"/>
      <c r="K90" s="209"/>
      <c r="L90" s="209"/>
      <c r="M90" s="209"/>
      <c r="N90" s="209"/>
      <c r="P90" s="209" t="s">
        <v>292</v>
      </c>
      <c r="Q90" s="209"/>
      <c r="R90" s="209"/>
      <c r="S90" s="209"/>
      <c r="T90" s="209"/>
      <c r="U90" s="209"/>
      <c r="V90" s="168"/>
      <c r="W90" s="168"/>
      <c r="X90" s="168"/>
      <c r="Y90" s="168"/>
      <c r="Z90" s="168"/>
      <c r="AA90" s="168"/>
      <c r="AB90" s="119">
        <v>1</v>
      </c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</row>
    <row r="91" spans="1:83" s="170" customFormat="1" ht="15.75">
      <c r="A91" s="210" t="s">
        <v>12</v>
      </c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P91" s="210" t="s">
        <v>82</v>
      </c>
      <c r="Q91" s="210"/>
      <c r="R91" s="210"/>
      <c r="S91" s="210"/>
      <c r="T91" s="210"/>
      <c r="U91" s="210"/>
      <c r="V91" s="171"/>
      <c r="W91" s="171"/>
      <c r="X91" s="172"/>
      <c r="Y91" s="172"/>
      <c r="Z91" s="172"/>
      <c r="AA91" s="172"/>
      <c r="AB91" s="119">
        <v>1</v>
      </c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</row>
    <row r="92" spans="22:83" s="167" customFormat="1" ht="15.75">
      <c r="V92" s="168"/>
      <c r="W92" s="168"/>
      <c r="X92" s="168"/>
      <c r="Y92" s="168"/>
      <c r="Z92" s="168"/>
      <c r="AA92" s="168"/>
      <c r="AB92" s="119">
        <v>1</v>
      </c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</row>
    <row r="93" spans="22:83" s="167" customFormat="1" ht="15.75">
      <c r="V93" s="168"/>
      <c r="W93" s="168"/>
      <c r="X93" s="168"/>
      <c r="Y93" s="168"/>
      <c r="Z93" s="168"/>
      <c r="AA93" s="168"/>
      <c r="AB93" s="119">
        <v>1</v>
      </c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</row>
    <row r="94" spans="22:83" s="167" customFormat="1" ht="15.75">
      <c r="V94" s="168"/>
      <c r="W94" s="168"/>
      <c r="X94" s="168"/>
      <c r="Y94" s="168"/>
      <c r="Z94" s="168"/>
      <c r="AA94" s="168"/>
      <c r="AB94" s="119">
        <v>1</v>
      </c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</row>
    <row r="95" spans="22:83" s="167" customFormat="1" ht="15.75">
      <c r="V95" s="168"/>
      <c r="W95" s="168"/>
      <c r="X95" s="168"/>
      <c r="Y95" s="168"/>
      <c r="Z95" s="168"/>
      <c r="AA95" s="168"/>
      <c r="AB95" s="119">
        <v>1</v>
      </c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8"/>
      <c r="CC95" s="168"/>
      <c r="CD95" s="168"/>
      <c r="CE95" s="168"/>
    </row>
    <row r="96" spans="22:83" s="167" customFormat="1" ht="15.75">
      <c r="V96" s="168"/>
      <c r="W96" s="168"/>
      <c r="X96" s="168"/>
      <c r="Y96" s="168"/>
      <c r="Z96" s="168"/>
      <c r="AA96" s="168"/>
      <c r="AB96" s="119">
        <v>1</v>
      </c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8"/>
      <c r="CC96" s="168"/>
      <c r="CD96" s="168"/>
      <c r="CE96" s="168"/>
    </row>
    <row r="97" spans="22:83" s="167" customFormat="1" ht="15.75">
      <c r="V97" s="168"/>
      <c r="W97" s="168"/>
      <c r="X97" s="168"/>
      <c r="Y97" s="168"/>
      <c r="Z97" s="168"/>
      <c r="AA97" s="168"/>
      <c r="AB97" s="119">
        <v>1</v>
      </c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8"/>
      <c r="CC97" s="168"/>
      <c r="CD97" s="168"/>
      <c r="CE97" s="168"/>
    </row>
    <row r="98" spans="21:83" s="167" customFormat="1" ht="15.75">
      <c r="U98" s="173"/>
      <c r="V98" s="174">
        <f>U88+U97</f>
        <v>102413.86760000009</v>
      </c>
      <c r="W98" s="168"/>
      <c r="X98" s="168"/>
      <c r="Y98" s="168"/>
      <c r="Z98" s="168"/>
      <c r="AA98" s="168"/>
      <c r="AB98" s="119">
        <v>1</v>
      </c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</row>
    <row r="99" spans="22:83" s="167" customFormat="1" ht="15.75">
      <c r="V99" s="168"/>
      <c r="W99" s="168"/>
      <c r="X99" s="168"/>
      <c r="Y99" s="168"/>
      <c r="Z99" s="168"/>
      <c r="AA99" s="168"/>
      <c r="AB99" s="119">
        <v>1</v>
      </c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</row>
    <row r="100" spans="22:83" s="167" customFormat="1" ht="15.75">
      <c r="V100" s="168"/>
      <c r="W100" s="168"/>
      <c r="X100" s="168"/>
      <c r="Y100" s="168"/>
      <c r="Z100" s="168"/>
      <c r="AA100" s="168"/>
      <c r="AB100" s="119">
        <v>1</v>
      </c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8"/>
      <c r="CC100" s="168"/>
      <c r="CD100" s="168"/>
      <c r="CE100" s="168"/>
    </row>
    <row r="101" spans="22:83" s="167" customFormat="1" ht="15.75">
      <c r="V101" s="168"/>
      <c r="W101" s="168"/>
      <c r="X101" s="168"/>
      <c r="Y101" s="168"/>
      <c r="Z101" s="168"/>
      <c r="AA101" s="168"/>
      <c r="AB101" s="119">
        <v>1</v>
      </c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</row>
    <row r="102" spans="22:83" s="167" customFormat="1" ht="15.75">
      <c r="V102" s="168"/>
      <c r="W102" s="168"/>
      <c r="X102" s="168"/>
      <c r="Y102" s="168"/>
      <c r="Z102" s="168"/>
      <c r="AA102" s="168"/>
      <c r="AB102" s="119">
        <v>1</v>
      </c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8"/>
      <c r="CC102" s="168"/>
      <c r="CD102" s="168"/>
      <c r="CE102" s="168"/>
    </row>
    <row r="103" spans="22:83" s="167" customFormat="1" ht="15.75">
      <c r="V103" s="168"/>
      <c r="W103" s="168"/>
      <c r="X103" s="168"/>
      <c r="Y103" s="168"/>
      <c r="Z103" s="168"/>
      <c r="AA103" s="168"/>
      <c r="AB103" s="119">
        <v>1</v>
      </c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</row>
    <row r="104" spans="22:83" s="167" customFormat="1" ht="15.75">
      <c r="V104" s="168"/>
      <c r="W104" s="168"/>
      <c r="X104" s="168"/>
      <c r="Y104" s="168"/>
      <c r="Z104" s="168"/>
      <c r="AA104" s="168"/>
      <c r="AB104" s="119">
        <v>1</v>
      </c>
      <c r="AC104" s="168"/>
      <c r="AD104" s="168"/>
      <c r="AE104" s="168"/>
      <c r="AF104" s="168"/>
      <c r="AG104" s="168"/>
      <c r="AH104" s="168"/>
      <c r="AI104" s="168"/>
      <c r="AJ104" s="168"/>
      <c r="AK104" s="168"/>
      <c r="AL104" s="168"/>
      <c r="AM104" s="168"/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</row>
    <row r="105" spans="22:83" s="167" customFormat="1" ht="15.75">
      <c r="V105" s="168"/>
      <c r="W105" s="168"/>
      <c r="X105" s="168"/>
      <c r="Y105" s="168"/>
      <c r="Z105" s="168"/>
      <c r="AA105" s="168"/>
      <c r="AB105" s="119">
        <v>1</v>
      </c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</row>
    <row r="106" spans="22:83" s="167" customFormat="1" ht="15.75">
      <c r="V106" s="168"/>
      <c r="W106" s="168"/>
      <c r="X106" s="168"/>
      <c r="Y106" s="168"/>
      <c r="Z106" s="168"/>
      <c r="AA106" s="168"/>
      <c r="AB106" s="119">
        <v>1</v>
      </c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</row>
    <row r="107" spans="22:83" s="167" customFormat="1" ht="15.75">
      <c r="V107" s="168"/>
      <c r="W107" s="168"/>
      <c r="X107" s="168"/>
      <c r="Y107" s="168"/>
      <c r="Z107" s="168"/>
      <c r="AA107" s="168"/>
      <c r="AB107" s="119">
        <v>1</v>
      </c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</row>
    <row r="108" spans="22:83" s="167" customFormat="1" ht="15.75">
      <c r="V108" s="168"/>
      <c r="W108" s="168"/>
      <c r="X108" s="168"/>
      <c r="Y108" s="168"/>
      <c r="Z108" s="168"/>
      <c r="AA108" s="168"/>
      <c r="AB108" s="119">
        <v>1</v>
      </c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</row>
    <row r="109" spans="22:83" s="167" customFormat="1" ht="15.75">
      <c r="V109" s="168"/>
      <c r="W109" s="168"/>
      <c r="X109" s="168"/>
      <c r="Y109" s="168"/>
      <c r="Z109" s="168"/>
      <c r="AA109" s="168"/>
      <c r="AB109" s="119">
        <v>1</v>
      </c>
      <c r="AC109" s="168"/>
      <c r="AD109" s="168"/>
      <c r="AE109" s="168"/>
      <c r="AF109" s="168"/>
      <c r="AG109" s="168"/>
      <c r="AH109" s="168"/>
      <c r="AI109" s="168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</row>
    <row r="110" spans="22:83" s="167" customFormat="1" ht="15.75">
      <c r="V110" s="168"/>
      <c r="W110" s="168"/>
      <c r="X110" s="168"/>
      <c r="Y110" s="168"/>
      <c r="Z110" s="168"/>
      <c r="AA110" s="168"/>
      <c r="AB110" s="119">
        <v>1</v>
      </c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</row>
    <row r="111" spans="22:83" s="167" customFormat="1" ht="15.75">
      <c r="V111" s="168"/>
      <c r="W111" s="168"/>
      <c r="X111" s="168"/>
      <c r="Y111" s="168"/>
      <c r="Z111" s="168"/>
      <c r="AA111" s="168"/>
      <c r="AB111" s="119">
        <v>1</v>
      </c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</row>
    <row r="112" spans="22:83" s="167" customFormat="1" ht="15.75"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</row>
    <row r="113" spans="22:83" s="167" customFormat="1" ht="15.75"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</row>
    <row r="114" spans="22:83" s="167" customFormat="1" ht="15.75"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</row>
    <row r="115" spans="22:83" s="167" customFormat="1" ht="15.75"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</row>
    <row r="116" spans="22:83" s="167" customFormat="1" ht="15.75"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</row>
    <row r="117" spans="22:83" s="167" customFormat="1" ht="15.75"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  <c r="AG117" s="168"/>
      <c r="AH117" s="168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</row>
    <row r="118" spans="22:83" s="167" customFormat="1" ht="15.75"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  <c r="AG118" s="168"/>
      <c r="AH118" s="168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</row>
    <row r="119" spans="22:83" s="167" customFormat="1" ht="15.75"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</row>
    <row r="120" spans="22:83" s="167" customFormat="1" ht="15.75"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  <c r="AG120" s="168"/>
      <c r="AH120" s="168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</row>
    <row r="121" spans="22:83" s="167" customFormat="1" ht="15.75"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</row>
    <row r="122" spans="22:83" s="167" customFormat="1" ht="15.75"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  <c r="AG122" s="168"/>
      <c r="AH122" s="168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</row>
  </sheetData>
  <sheetProtection/>
  <autoFilter ref="A13:CE88"/>
  <mergeCells count="27">
    <mergeCell ref="R11:R12"/>
    <mergeCell ref="A1:D1"/>
    <mergeCell ref="A2:D2"/>
    <mergeCell ref="A4:U4"/>
    <mergeCell ref="A5:U5"/>
    <mergeCell ref="A6:U6"/>
    <mergeCell ref="A7:U7"/>
    <mergeCell ref="A83:E83"/>
    <mergeCell ref="A8:U8"/>
    <mergeCell ref="A9:U9"/>
    <mergeCell ref="A11:A12"/>
    <mergeCell ref="B11:B12"/>
    <mergeCell ref="C11:C12"/>
    <mergeCell ref="D11:D12"/>
    <mergeCell ref="E11:E12"/>
    <mergeCell ref="F11:K11"/>
    <mergeCell ref="L11:Q11"/>
    <mergeCell ref="F90:N90"/>
    <mergeCell ref="P90:U90"/>
    <mergeCell ref="A91:E91"/>
    <mergeCell ref="F91:N91"/>
    <mergeCell ref="P91:U91"/>
    <mergeCell ref="S11:S12"/>
    <mergeCell ref="T11:T12"/>
    <mergeCell ref="U11:U12"/>
    <mergeCell ref="B14:D14"/>
    <mergeCell ref="A82:B82"/>
  </mergeCells>
  <printOptions/>
  <pageMargins left="0.2" right="0.2" top="0.28" bottom="0.31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"/>
  <sheetViews>
    <sheetView zoomScalePageLayoutView="0" workbookViewId="0" topLeftCell="C1">
      <selection activeCell="R26" sqref="R26"/>
    </sheetView>
  </sheetViews>
  <sheetFormatPr defaultColWidth="9.00390625" defaultRowHeight="15.75"/>
  <cols>
    <col min="1" max="1" width="3.375" style="0" customWidth="1"/>
    <col min="2" max="2" width="28.00390625" style="0" customWidth="1"/>
    <col min="3" max="3" width="9.125" style="0" customWidth="1"/>
    <col min="4" max="4" width="9.75390625" style="0" customWidth="1"/>
    <col min="6" max="6" width="5.875" style="0" customWidth="1"/>
    <col min="7" max="7" width="6.125" style="0" customWidth="1"/>
    <col min="8" max="8" width="5.875" style="0" customWidth="1"/>
    <col min="9" max="9" width="5.375" style="0" customWidth="1"/>
    <col min="10" max="10" width="6.625" style="0" customWidth="1"/>
    <col min="11" max="11" width="8.125" style="0" customWidth="1"/>
    <col min="12" max="12" width="6.25390625" style="0" customWidth="1"/>
    <col min="13" max="13" width="6.625" style="0" customWidth="1"/>
    <col min="14" max="14" width="5.625" style="0" customWidth="1"/>
    <col min="15" max="15" width="6.75390625" style="0" customWidth="1"/>
    <col min="16" max="16" width="9.50390625" style="0" customWidth="1"/>
    <col min="17" max="17" width="9.625" style="0" customWidth="1"/>
    <col min="18" max="18" width="11.75390625" style="0" customWidth="1"/>
    <col min="20" max="20" width="11.50390625" style="0" customWidth="1"/>
  </cols>
  <sheetData>
    <row r="1" spans="1:17" s="4" customFormat="1" ht="18.75">
      <c r="A1" s="223" t="s">
        <v>41</v>
      </c>
      <c r="B1" s="223"/>
      <c r="C1" s="223"/>
      <c r="D1" s="22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38</v>
      </c>
    </row>
    <row r="2" spans="1:17" s="4" customFormat="1" ht="18.75">
      <c r="A2" s="224" t="s">
        <v>75</v>
      </c>
      <c r="B2" s="224"/>
      <c r="C2" s="224"/>
      <c r="D2" s="22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4" customFormat="1" ht="18.75">
      <c r="A3" s="74"/>
      <c r="B3" s="74"/>
      <c r="C3" s="74"/>
      <c r="D3" s="7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4" customFormat="1" ht="18.75">
      <c r="A4" s="5"/>
      <c r="B4" s="1"/>
      <c r="C4" s="3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4" customFormat="1" ht="18.75">
      <c r="A5" s="224" t="s">
        <v>133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s="4" customFormat="1" ht="18.75">
      <c r="A6" s="238" t="s">
        <v>135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</row>
    <row r="7" spans="1:17" s="4" customFormat="1" ht="18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4" customFormat="1" ht="18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8" s="18" customFormat="1" ht="15.75">
      <c r="A9" s="225" t="s">
        <v>14</v>
      </c>
      <c r="B9" s="225" t="s">
        <v>19</v>
      </c>
      <c r="C9" s="19" t="s">
        <v>32</v>
      </c>
      <c r="D9" s="19" t="s">
        <v>20</v>
      </c>
      <c r="E9" s="42" t="s">
        <v>21</v>
      </c>
      <c r="F9" s="239" t="s">
        <v>10</v>
      </c>
      <c r="G9" s="240"/>
      <c r="H9" s="241"/>
      <c r="I9" s="242" t="s">
        <v>48</v>
      </c>
      <c r="J9" s="243"/>
      <c r="K9" s="244"/>
      <c r="L9" s="245" t="s">
        <v>10</v>
      </c>
      <c r="M9" s="240"/>
      <c r="N9" s="240"/>
      <c r="O9" s="19" t="s">
        <v>26</v>
      </c>
      <c r="P9" s="19" t="s">
        <v>26</v>
      </c>
      <c r="Q9" s="19" t="s">
        <v>27</v>
      </c>
      <c r="R9" s="19" t="s">
        <v>53</v>
      </c>
    </row>
    <row r="10" spans="1:18" s="18" customFormat="1" ht="15.75">
      <c r="A10" s="226"/>
      <c r="B10" s="226"/>
      <c r="C10" s="20" t="s">
        <v>33</v>
      </c>
      <c r="D10" s="20" t="s">
        <v>22</v>
      </c>
      <c r="E10" s="43" t="s">
        <v>23</v>
      </c>
      <c r="F10" s="232" t="s">
        <v>24</v>
      </c>
      <c r="G10" s="231"/>
      <c r="H10" s="233"/>
      <c r="I10" s="234" t="s">
        <v>100</v>
      </c>
      <c r="J10" s="235"/>
      <c r="K10" s="236"/>
      <c r="L10" s="230" t="s">
        <v>25</v>
      </c>
      <c r="M10" s="231"/>
      <c r="N10" s="231"/>
      <c r="O10" s="20" t="s">
        <v>49</v>
      </c>
      <c r="P10" s="20" t="s">
        <v>49</v>
      </c>
      <c r="Q10" s="20" t="s">
        <v>22</v>
      </c>
      <c r="R10" s="20" t="s">
        <v>54</v>
      </c>
    </row>
    <row r="11" spans="1:18" s="18" customFormat="1" ht="15.75">
      <c r="A11" s="226"/>
      <c r="B11" s="226"/>
      <c r="C11" s="20" t="s">
        <v>34</v>
      </c>
      <c r="D11" s="20" t="s">
        <v>30</v>
      </c>
      <c r="E11" s="43" t="s">
        <v>31</v>
      </c>
      <c r="F11" s="34"/>
      <c r="G11" s="30"/>
      <c r="H11" s="31"/>
      <c r="I11" s="32"/>
      <c r="J11" s="32"/>
      <c r="K11" s="33"/>
      <c r="L11" s="230" t="s">
        <v>28</v>
      </c>
      <c r="M11" s="231"/>
      <c r="N11" s="231"/>
      <c r="O11" s="20" t="s">
        <v>50</v>
      </c>
      <c r="P11" s="20" t="s">
        <v>52</v>
      </c>
      <c r="Q11" s="20" t="s">
        <v>29</v>
      </c>
      <c r="R11" s="20" t="s">
        <v>55</v>
      </c>
    </row>
    <row r="12" spans="1:40" s="40" customFormat="1" ht="28.5">
      <c r="A12" s="227"/>
      <c r="B12" s="227"/>
      <c r="C12" s="21" t="s">
        <v>130</v>
      </c>
      <c r="D12" s="22"/>
      <c r="E12" s="44"/>
      <c r="F12" s="36" t="s">
        <v>26</v>
      </c>
      <c r="G12" s="37" t="s">
        <v>17</v>
      </c>
      <c r="H12" s="37" t="s">
        <v>18</v>
      </c>
      <c r="I12" s="38" t="s">
        <v>26</v>
      </c>
      <c r="J12" s="39" t="s">
        <v>17</v>
      </c>
      <c r="K12" s="39" t="s">
        <v>18</v>
      </c>
      <c r="L12" s="36" t="s">
        <v>26</v>
      </c>
      <c r="M12" s="37" t="s">
        <v>17</v>
      </c>
      <c r="N12" s="41" t="s">
        <v>18</v>
      </c>
      <c r="O12" s="23" t="s">
        <v>51</v>
      </c>
      <c r="P12" s="23" t="s">
        <v>35</v>
      </c>
      <c r="Q12" s="23" t="s">
        <v>36</v>
      </c>
      <c r="R12" s="24" t="s">
        <v>134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</row>
    <row r="13" spans="1:18" ht="30" customHeight="1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35">
        <v>15</v>
      </c>
      <c r="P13" s="9">
        <v>16</v>
      </c>
      <c r="Q13" s="9">
        <v>17</v>
      </c>
      <c r="R13" s="9">
        <v>18</v>
      </c>
    </row>
    <row r="14" spans="1:18" s="26" customFormat="1" ht="56.25" customHeight="1">
      <c r="A14" s="27">
        <v>1</v>
      </c>
      <c r="B14" s="25" t="s">
        <v>99</v>
      </c>
      <c r="C14" s="27">
        <v>661</v>
      </c>
      <c r="D14" s="27">
        <v>66</v>
      </c>
      <c r="E14" s="27">
        <v>1</v>
      </c>
      <c r="F14" s="27">
        <v>127</v>
      </c>
      <c r="G14" s="27"/>
      <c r="H14" s="27">
        <v>127</v>
      </c>
      <c r="I14" s="27">
        <v>65</v>
      </c>
      <c r="J14" s="27"/>
      <c r="K14" s="27">
        <v>65</v>
      </c>
      <c r="L14" s="27">
        <v>0</v>
      </c>
      <c r="M14" s="27"/>
      <c r="N14" s="27">
        <v>0</v>
      </c>
      <c r="O14" s="27">
        <v>10</v>
      </c>
      <c r="P14" s="27">
        <f>H14+K14+L14+O14</f>
        <v>202</v>
      </c>
      <c r="Q14" s="27">
        <v>0</v>
      </c>
      <c r="R14" s="80">
        <v>310725.856</v>
      </c>
    </row>
    <row r="16" spans="2:14" s="6" customFormat="1" ht="15.75">
      <c r="B16" s="237" t="s">
        <v>131</v>
      </c>
      <c r="C16" s="237"/>
      <c r="F16" s="28"/>
      <c r="G16" s="28"/>
      <c r="H16" s="28"/>
      <c r="I16" s="28"/>
      <c r="J16" s="28"/>
      <c r="N16" s="8" t="s">
        <v>132</v>
      </c>
    </row>
    <row r="17" spans="2:19" s="18" customFormat="1" ht="15.75">
      <c r="B17" s="228" t="s">
        <v>12</v>
      </c>
      <c r="C17" s="228"/>
      <c r="F17" s="228"/>
      <c r="G17" s="228"/>
      <c r="H17" s="228"/>
      <c r="I17" s="228"/>
      <c r="J17" s="228"/>
      <c r="N17" s="229" t="s">
        <v>13</v>
      </c>
      <c r="O17" s="229"/>
      <c r="P17" s="229"/>
      <c r="Q17" s="229"/>
      <c r="R17" s="229"/>
      <c r="S17" s="229"/>
    </row>
    <row r="18" s="6" customFormat="1" ht="15.75"/>
    <row r="19" s="6" customFormat="1" ht="15.75"/>
    <row r="20" s="6" customFormat="1" ht="15.75"/>
    <row r="22" spans="23:27" ht="15.75">
      <c r="W22" s="40"/>
      <c r="X22" s="40"/>
      <c r="Y22" s="40"/>
      <c r="Z22" s="40"/>
      <c r="AA22" s="40"/>
    </row>
    <row r="25" ht="15.75">
      <c r="T25" s="29" t="e">
        <f>R14-#REF!</f>
        <v>#REF!</v>
      </c>
    </row>
  </sheetData>
  <sheetProtection/>
  <mergeCells count="17">
    <mergeCell ref="B16:C16"/>
    <mergeCell ref="B17:C17"/>
    <mergeCell ref="A6:Q6"/>
    <mergeCell ref="F9:H9"/>
    <mergeCell ref="I9:K9"/>
    <mergeCell ref="L9:N9"/>
    <mergeCell ref="L10:N10"/>
    <mergeCell ref="A1:D1"/>
    <mergeCell ref="A2:D2"/>
    <mergeCell ref="A5:Q5"/>
    <mergeCell ref="A9:A12"/>
    <mergeCell ref="B9:B12"/>
    <mergeCell ref="F17:J17"/>
    <mergeCell ref="N17:S17"/>
    <mergeCell ref="L11:N11"/>
    <mergeCell ref="F10:H10"/>
    <mergeCell ref="I10:K10"/>
  </mergeCells>
  <printOptions/>
  <pageMargins left="0.16" right="0.17" top="0.62" bottom="1" header="0.3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ĐT: 0219 350 3333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Khiển Blog</dc:creator>
  <cp:keywords/>
  <dc:description/>
  <cp:lastModifiedBy>GIGA H110</cp:lastModifiedBy>
  <cp:lastPrinted>2017-04-19T01:42:11Z</cp:lastPrinted>
  <dcterms:created xsi:type="dcterms:W3CDTF">2013-03-29T09:22:20Z</dcterms:created>
  <dcterms:modified xsi:type="dcterms:W3CDTF">2017-04-20T02:37:02Z</dcterms:modified>
  <cp:category/>
  <cp:version/>
  <cp:contentType/>
  <cp:contentStatus/>
</cp:coreProperties>
</file>